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617" activeTab="0"/>
  </bookViews>
  <sheets>
    <sheet name=" SEKTÖRLERE GÖRE 2016" sheetId="1" r:id="rId1"/>
    <sheet name="İÇME SUYU" sheetId="2" r:id="rId2"/>
    <sheet name="SANAT YAPISI" sheetId="3" r:id="rId3"/>
    <sheet name="PARKE LİSTESİ" sheetId="4" r:id="rId4"/>
  </sheets>
  <definedNames>
    <definedName name="_GoBack" localSheetId="1">'İÇME SUYU'!$I$50</definedName>
  </definedNames>
  <calcPr fullCalcOnLoad="1"/>
</workbook>
</file>

<file path=xl/sharedStrings.xml><?xml version="1.0" encoding="utf-8"?>
<sst xmlns="http://schemas.openxmlformats.org/spreadsheetml/2006/main" count="556" uniqueCount="273">
  <si>
    <t>İLÇELER</t>
  </si>
  <si>
    <t>MERKEZ</t>
  </si>
  <si>
    <t>GÖYNÜCEK</t>
  </si>
  <si>
    <t>GÜMÜŞHACIKÖY</t>
  </si>
  <si>
    <t>HAMAMÖZÜ</t>
  </si>
  <si>
    <t>MERZİFON</t>
  </si>
  <si>
    <t>SULUOVA</t>
  </si>
  <si>
    <t>TAŞOVA</t>
  </si>
  <si>
    <t>TOPLAM</t>
  </si>
  <si>
    <t>GENEL TOPLAM</t>
  </si>
  <si>
    <t>S.NO</t>
  </si>
  <si>
    <t>İLÇESİ</t>
  </si>
  <si>
    <t>Kaleboğazı</t>
  </si>
  <si>
    <t>B.Kızılca</t>
  </si>
  <si>
    <t>Yassıçal</t>
  </si>
  <si>
    <t>Kayabaşı</t>
  </si>
  <si>
    <t>Kızılkışlacık</t>
  </si>
  <si>
    <t>Kuzgeçe</t>
  </si>
  <si>
    <t>Değirmendere</t>
  </si>
  <si>
    <t>Beşiktepe</t>
  </si>
  <si>
    <t>Akpınar</t>
  </si>
  <si>
    <t>Bayat</t>
  </si>
  <si>
    <t>Çukurören</t>
  </si>
  <si>
    <t>Kılıçarslan</t>
  </si>
  <si>
    <t>Harmanağılı</t>
  </si>
  <si>
    <t>S. No.</t>
  </si>
  <si>
    <t>İlçe Adı</t>
  </si>
  <si>
    <t>Köyün Adı</t>
  </si>
  <si>
    <t>Nüfus</t>
  </si>
  <si>
    <t>Adet</t>
  </si>
  <si>
    <t>Tutarı</t>
  </si>
  <si>
    <t>Açıklama</t>
  </si>
  <si>
    <t>"</t>
  </si>
  <si>
    <t>Göynücek</t>
  </si>
  <si>
    <t>Toplam</t>
  </si>
  <si>
    <t>G.Hacıköy</t>
  </si>
  <si>
    <t>Merzifon</t>
  </si>
  <si>
    <t>Suluova</t>
  </si>
  <si>
    <t>Taşova</t>
  </si>
  <si>
    <t>Genel Toplam</t>
  </si>
  <si>
    <t>Yeni Tesis</t>
  </si>
  <si>
    <t>30m³ depo</t>
  </si>
  <si>
    <t>Tesis Geliş</t>
  </si>
  <si>
    <t>50m³ depo</t>
  </si>
  <si>
    <t>YOL ÖDENEĞİ</t>
  </si>
  <si>
    <t>BİRLİKLERDE KALAN ÖDENEK</t>
  </si>
  <si>
    <t>TOPLAM YOL</t>
  </si>
  <si>
    <t>KALAN</t>
  </si>
  <si>
    <t>HARCANAN</t>
  </si>
  <si>
    <t>SEKTÖR:DK HİZMETLERİ</t>
  </si>
  <si>
    <t xml:space="preserve"> </t>
  </si>
  <si>
    <t>KONU:İÇMESULARI</t>
  </si>
  <si>
    <t>KÖYÜ</t>
  </si>
  <si>
    <t>ÜNİTE</t>
  </si>
  <si>
    <t>NİTELİĞİ</t>
  </si>
  <si>
    <t>NÜFUS</t>
  </si>
  <si>
    <t xml:space="preserve">        AÇIKLAMA</t>
  </si>
  <si>
    <t>KÖY</t>
  </si>
  <si>
    <t>Ovasaray</t>
  </si>
  <si>
    <t>Yıldızköy</t>
  </si>
  <si>
    <t>Aksalur</t>
  </si>
  <si>
    <t>G.HACIKÖY</t>
  </si>
  <si>
    <t>HAMMAÖZÜ</t>
  </si>
  <si>
    <t>MALZEME ALIMI</t>
  </si>
  <si>
    <t>Beke</t>
  </si>
  <si>
    <t>Hasabdal</t>
  </si>
  <si>
    <t>50m³ depo onarım</t>
  </si>
  <si>
    <t>Keçili</t>
  </si>
  <si>
    <t>Yolyanı</t>
  </si>
  <si>
    <t>İmirler</t>
  </si>
  <si>
    <t>Cumaoğlu</t>
  </si>
  <si>
    <t>Şebeke 1500 m.</t>
  </si>
  <si>
    <t>Kırca</t>
  </si>
  <si>
    <t>Selimiye</t>
  </si>
  <si>
    <t>Abacı</t>
  </si>
  <si>
    <t>Özfındıklı</t>
  </si>
  <si>
    <t>Kızseki</t>
  </si>
  <si>
    <t>Ardıçlar</t>
  </si>
  <si>
    <t>Ağılönü</t>
  </si>
  <si>
    <t>Sevincer</t>
  </si>
  <si>
    <t>Karaçavuş</t>
  </si>
  <si>
    <t>Yıkılgan</t>
  </si>
  <si>
    <t>Karaibrahim</t>
  </si>
  <si>
    <t>Keşlik</t>
  </si>
  <si>
    <t>Gökçeli</t>
  </si>
  <si>
    <t>Saraycık</t>
  </si>
  <si>
    <t>Derbentobruğu</t>
  </si>
  <si>
    <t>Çal</t>
  </si>
  <si>
    <t>Kızılcaören</t>
  </si>
  <si>
    <t>Doluca</t>
  </si>
  <si>
    <t>Sarayözü</t>
  </si>
  <si>
    <t>Keçiköy</t>
  </si>
  <si>
    <t>Kuyu</t>
  </si>
  <si>
    <t>Çavundur</t>
  </si>
  <si>
    <t>Çayırözü</t>
  </si>
  <si>
    <t>Osmanoğlu</t>
  </si>
  <si>
    <t>Mahmutlu</t>
  </si>
  <si>
    <t>Şeyhyeni</t>
  </si>
  <si>
    <t>Alabedir</t>
  </si>
  <si>
    <t>Merkez</t>
  </si>
  <si>
    <t>S. NO</t>
  </si>
  <si>
    <t>İLÇE ADI</t>
  </si>
  <si>
    <t>KÖY ADI</t>
  </si>
  <si>
    <t>KÖY SAYISI</t>
  </si>
  <si>
    <t>MİKTARI</t>
  </si>
  <si>
    <t>G. HACIKÖY</t>
  </si>
  <si>
    <t>ÖDENEĞİ</t>
  </si>
  <si>
    <t>Köyceğiz</t>
  </si>
  <si>
    <t>Ümük</t>
  </si>
  <si>
    <t>50m³ depo onarım+İsale hatti</t>
  </si>
  <si>
    <t>Beden</t>
  </si>
  <si>
    <t>Kiziroğlu</t>
  </si>
  <si>
    <t xml:space="preserve">       "</t>
  </si>
  <si>
    <t>Muhtelif çaplarda boru alımı</t>
  </si>
  <si>
    <t>ÖZEL İDAREYE AKTARILACAK ÖDENEK (Asfalt, Stabilze, Sulama, Ortak Alım)</t>
  </si>
  <si>
    <r>
      <t>SANAT YAPISI (</t>
    </r>
    <r>
      <rPr>
        <sz val="10"/>
        <rFont val="Arial"/>
        <family val="2"/>
      </rPr>
      <t>menfez, istinat duvarı, köprü</t>
    </r>
    <r>
      <rPr>
        <b/>
        <sz val="10"/>
        <rFont val="Arial"/>
        <family val="2"/>
      </rPr>
      <t>)</t>
    </r>
  </si>
  <si>
    <t>Yağcıabdal</t>
  </si>
  <si>
    <t>ORTAK ALIM            3</t>
  </si>
  <si>
    <t>ASFALT TOPLAMI             …... km</t>
  </si>
  <si>
    <t>Bademli</t>
  </si>
  <si>
    <t>Böke</t>
  </si>
  <si>
    <t>Bulduklu</t>
  </si>
  <si>
    <t>Çiğdemlik</t>
  </si>
  <si>
    <t>30m³ depo onarım</t>
  </si>
  <si>
    <t>Kaleköy</t>
  </si>
  <si>
    <t>Karataş</t>
  </si>
  <si>
    <t>50 m3 Depo Onarım+İsale Hattı 1000 mt.</t>
  </si>
  <si>
    <t>Vermiş</t>
  </si>
  <si>
    <t>Ilısu</t>
  </si>
  <si>
    <t>50 Depo onarımı</t>
  </si>
  <si>
    <t>Kupeli</t>
  </si>
  <si>
    <t xml:space="preserve">Kuzalan </t>
  </si>
  <si>
    <t>30m³ depo+1500 m.isale hattı yapımı</t>
  </si>
  <si>
    <t>Hüsnüoğlu</t>
  </si>
  <si>
    <t>2*50 m3 Depo Onarım</t>
  </si>
  <si>
    <t>Sofualan</t>
  </si>
  <si>
    <t>30m³ depo+2000 mt. Şebeke</t>
  </si>
  <si>
    <t>Boyalı</t>
  </si>
  <si>
    <t>Özalakadı</t>
  </si>
  <si>
    <t>Asar</t>
  </si>
  <si>
    <t>Çitlibağlıca</t>
  </si>
  <si>
    <t>Kutluca</t>
  </si>
  <si>
    <t>İdari Himetler     0</t>
  </si>
  <si>
    <t>Aktarla</t>
  </si>
  <si>
    <t>Uzunyazı</t>
  </si>
  <si>
    <t>Küçükçay</t>
  </si>
  <si>
    <t>Ilıpınar</t>
  </si>
  <si>
    <t>Elmakırı</t>
  </si>
  <si>
    <t>Dereli</t>
  </si>
  <si>
    <t>Tekke</t>
  </si>
  <si>
    <t>Alakadı</t>
  </si>
  <si>
    <t>Avşar</t>
  </si>
  <si>
    <t>Aydınca</t>
  </si>
  <si>
    <t>Aydınlık</t>
  </si>
  <si>
    <t>Aydoğdu</t>
  </si>
  <si>
    <t>Bağlarüstü</t>
  </si>
  <si>
    <t>Bağlıca</t>
  </si>
  <si>
    <t>Boğaköy</t>
  </si>
  <si>
    <t>Çavuş</t>
  </si>
  <si>
    <t>Dadı</t>
  </si>
  <si>
    <t>Eskikızılca</t>
  </si>
  <si>
    <t>Ezinepazar</t>
  </si>
  <si>
    <t>Ilgazi</t>
  </si>
  <si>
    <t>İbecik</t>
  </si>
  <si>
    <t>İlyas</t>
  </si>
  <si>
    <t>Karaköprü</t>
  </si>
  <si>
    <t>Karsan</t>
  </si>
  <si>
    <t>Ormanözü</t>
  </si>
  <si>
    <t>Sarımeşe</t>
  </si>
  <si>
    <t>Sazköy</t>
  </si>
  <si>
    <t>Şeyhsadi</t>
  </si>
  <si>
    <t>Sıracevizler</t>
  </si>
  <si>
    <t>Toklucak</t>
  </si>
  <si>
    <t>Tuzluçal</t>
  </si>
  <si>
    <t>Tuzsuz</t>
  </si>
  <si>
    <t>Yavru</t>
  </si>
  <si>
    <t>Yeşilöz</t>
  </si>
  <si>
    <t>Yıldız</t>
  </si>
  <si>
    <t>Yuvacık</t>
  </si>
  <si>
    <t>2016 YILI KÖYDES PROJESİ KAPSAMINDA AYRILAN ÖDENEKLER</t>
  </si>
  <si>
    <t>2016/11 YPK İLE BİRLİKLERE AYRILAN TOPLAM ÖDENEK</t>
  </si>
  <si>
    <t>Aktaş</t>
  </si>
  <si>
    <t>Kaşka</t>
  </si>
  <si>
    <t>30m³ depo+ENH+Terfi</t>
  </si>
  <si>
    <t>Duruca</t>
  </si>
  <si>
    <t>50m³ depo onarımı</t>
  </si>
  <si>
    <t>75m³ depo onarım+1200 mt isale hattı</t>
  </si>
  <si>
    <t>şebeke+30m3 Depo onarımı</t>
  </si>
  <si>
    <t xml:space="preserve">Dirgen </t>
  </si>
  <si>
    <t>4500 mt.isale hattı+30m3 depo</t>
  </si>
  <si>
    <t>Oluz</t>
  </si>
  <si>
    <t>150 m3 Depo onarımı+Şebeke</t>
  </si>
  <si>
    <t>50 m3 Depo onarımı+Şebeke</t>
  </si>
  <si>
    <t>50 m3 depo+Terfi yenileme</t>
  </si>
  <si>
    <t>75m³+100 m3 depo onarımı</t>
  </si>
  <si>
    <t>Çayan</t>
  </si>
  <si>
    <t>Gediksaray</t>
  </si>
  <si>
    <t>500 m3 depo onarımı+Terfi hattı</t>
  </si>
  <si>
    <t>Şebeke</t>
  </si>
  <si>
    <t>Yeniköy</t>
  </si>
  <si>
    <t>ENH+Terfi</t>
  </si>
  <si>
    <t>100 m3 Depo onarımı</t>
  </si>
  <si>
    <t>Kızılca</t>
  </si>
  <si>
    <t>Pusacık</t>
  </si>
  <si>
    <t>İsale hattı yapımı 2000m +30 m3 depo</t>
  </si>
  <si>
    <t>30m³ depo onarımı</t>
  </si>
  <si>
    <t>50m³ depo+Terfi</t>
  </si>
  <si>
    <t>130 m.D.Kuyu açılması</t>
  </si>
  <si>
    <t>30 m3 Depo</t>
  </si>
  <si>
    <t>Yalnız-Yenice</t>
  </si>
  <si>
    <t xml:space="preserve">50 Depo </t>
  </si>
  <si>
    <t>Kıranbaşalan</t>
  </si>
  <si>
    <t>30m³ depo onarımı+Drenaj</t>
  </si>
  <si>
    <t>150 m3 Depo onarımı</t>
  </si>
  <si>
    <t>Karamuk</t>
  </si>
  <si>
    <t>30m³ depo+9000 mt. İsale hattı</t>
  </si>
  <si>
    <t>KÖYDES PROJESİ 2016 YILI İÇME SUYU YATIRIM PROGRAMI</t>
  </si>
  <si>
    <t>Hamamözü</t>
  </si>
  <si>
    <t>Dereköy köprü yapım işi</t>
  </si>
  <si>
    <t>Güvendik - Devre</t>
  </si>
  <si>
    <t>2016 YILI KÖYDES EK PROJESİ PARKE LİSTESİ</t>
  </si>
  <si>
    <t>Çayköy-Gölköy köprü ikmal</t>
  </si>
  <si>
    <t>Sarayözü Köyü İçme Suyu İsale hattı</t>
  </si>
  <si>
    <t>Ayvalıpınar</t>
  </si>
  <si>
    <t>İsale hattı + Kaptaj yapımı / Yedek proje</t>
  </si>
  <si>
    <t>Pekmezci</t>
  </si>
  <si>
    <t>Koçköy</t>
  </si>
  <si>
    <t>Esentepe</t>
  </si>
  <si>
    <t>İsale hattı Kaptaj ve depo onarımı</t>
  </si>
  <si>
    <t>Yedek proje</t>
  </si>
  <si>
    <t>Cürlü</t>
  </si>
  <si>
    <t>Kılıcaslan</t>
  </si>
  <si>
    <t>İçme suyu kuyusu açılması</t>
  </si>
  <si>
    <t>75m³ depo onarımı</t>
  </si>
  <si>
    <t>Alören</t>
  </si>
  <si>
    <t>Güplüce</t>
  </si>
  <si>
    <t>Kızık</t>
  </si>
  <si>
    <t>Koltuk</t>
  </si>
  <si>
    <t>Ovabaşı</t>
  </si>
  <si>
    <t>Sallar</t>
  </si>
  <si>
    <t>Sekü</t>
  </si>
  <si>
    <t>Yazıyeri</t>
  </si>
  <si>
    <t>Albayrak</t>
  </si>
  <si>
    <t>Beldağ</t>
  </si>
  <si>
    <t>Çivi</t>
  </si>
  <si>
    <t>Direkli</t>
  </si>
  <si>
    <t>Doğantepe</t>
  </si>
  <si>
    <t>Eliktekke</t>
  </si>
  <si>
    <t>Gözlek</t>
  </si>
  <si>
    <t>Halifeli</t>
  </si>
  <si>
    <t>Kapıkaya</t>
  </si>
  <si>
    <t>Karaali</t>
  </si>
  <si>
    <t>Kayacık</t>
  </si>
  <si>
    <t>Meşeli</t>
  </si>
  <si>
    <t>Ortaköy</t>
  </si>
  <si>
    <t>Uygur</t>
  </si>
  <si>
    <t>Yeşildere</t>
  </si>
  <si>
    <t>Kozluca</t>
  </si>
  <si>
    <t>Yerkozlu</t>
  </si>
  <si>
    <t>Sepetli</t>
  </si>
  <si>
    <t>Ardıçönü</t>
  </si>
  <si>
    <t>60 m3 Depo onarımı</t>
  </si>
  <si>
    <t>50 m3 Depo onarımı</t>
  </si>
  <si>
    <t xml:space="preserve"> 40 m3 Depo onarımı</t>
  </si>
  <si>
    <t>200 m3 Depo onarımı</t>
  </si>
  <si>
    <t>İsale hattı yapım işi</t>
  </si>
  <si>
    <t>2016 YILI KÖYDES PROJESİ MENFEZ  PROGRAMI</t>
  </si>
  <si>
    <t>kutu menfez</t>
  </si>
  <si>
    <r>
      <t>PARKE TOPLAMI         72.000 m</t>
    </r>
    <r>
      <rPr>
        <sz val="10"/>
        <rFont val="Arial"/>
        <family val="2"/>
      </rPr>
      <t>2</t>
    </r>
  </si>
  <si>
    <t>75 m3 Depo Onarımı+terfi hattı / Yedek proje</t>
  </si>
  <si>
    <t>Korkut köyiçi düzenleme (1500 m2)</t>
  </si>
  <si>
    <t>Beton saha yapımı</t>
  </si>
  <si>
    <t>İÇME SUYU                      60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</si>
</sst>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#,##0.000"/>
    <numFmt numFmtId="195" formatCode="#,##0.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Tur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Tur"/>
      <family val="0"/>
    </font>
    <font>
      <sz val="10"/>
      <color indexed="8"/>
      <name val="Arial"/>
      <family val="2"/>
    </font>
    <font>
      <b/>
      <sz val="12"/>
      <name val="Arial Tu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 Tu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sz val="14"/>
      <color indexed="40"/>
      <name val="Arial"/>
      <family val="2"/>
    </font>
    <font>
      <sz val="12"/>
      <color indexed="56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10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" fontId="9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1" fillId="34" borderId="16" xfId="0" applyNumberFormat="1" applyFont="1" applyFill="1" applyBorder="1" applyAlignment="1">
      <alignment vertical="center"/>
    </xf>
    <xf numFmtId="4" fontId="1" fillId="35" borderId="17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3" fontId="1" fillId="35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3" fontId="16" fillId="0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14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3" fontId="13" fillId="36" borderId="27" xfId="0" applyNumberFormat="1" applyFont="1" applyFill="1" applyBorder="1" applyAlignment="1" applyProtection="1">
      <alignment horizontal="right" vertical="center"/>
      <protection/>
    </xf>
    <xf numFmtId="3" fontId="13" fillId="36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3" fontId="14" fillId="0" borderId="29" xfId="0" applyNumberFormat="1" applyFont="1" applyFill="1" applyBorder="1" applyAlignment="1" applyProtection="1">
      <alignment horizontal="right" vertical="center"/>
      <protection/>
    </xf>
    <xf numFmtId="3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3" fontId="13" fillId="36" borderId="27" xfId="0" applyNumberFormat="1" applyFont="1" applyFill="1" applyBorder="1" applyAlignment="1" applyProtection="1">
      <alignment horizontal="center" vertical="center"/>
      <protection/>
    </xf>
    <xf numFmtId="3" fontId="14" fillId="0" borderId="29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3" fontId="13" fillId="36" borderId="25" xfId="0" applyNumberFormat="1" applyFont="1" applyFill="1" applyBorder="1" applyAlignment="1" applyProtection="1">
      <alignment horizontal="right" vertical="center"/>
      <protection/>
    </xf>
    <xf numFmtId="3" fontId="13" fillId="36" borderId="25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2" fillId="37" borderId="27" xfId="0" applyNumberFormat="1" applyFont="1" applyFill="1" applyBorder="1" applyAlignment="1">
      <alignment horizontal="right" vertical="center"/>
    </xf>
    <xf numFmtId="3" fontId="12" fillId="37" borderId="27" xfId="0" applyNumberFormat="1" applyFont="1" applyFill="1" applyBorder="1" applyAlignment="1">
      <alignment horizontal="center" vertical="center"/>
    </xf>
    <xf numFmtId="3" fontId="2" fillId="35" borderId="17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indent="1"/>
    </xf>
    <xf numFmtId="3" fontId="13" fillId="36" borderId="31" xfId="0" applyNumberFormat="1" applyFont="1" applyFill="1" applyBorder="1" applyAlignment="1" applyProtection="1">
      <alignment horizontal="right" vertical="center" indent="1"/>
      <protection/>
    </xf>
    <xf numFmtId="4" fontId="0" fillId="0" borderId="29" xfId="0" applyNumberFormat="1" applyBorder="1" applyAlignment="1">
      <alignment horizontal="right" vertical="center" indent="1"/>
    </xf>
    <xf numFmtId="3" fontId="13" fillId="36" borderId="27" xfId="0" applyNumberFormat="1" applyFont="1" applyFill="1" applyBorder="1" applyAlignment="1" applyProtection="1">
      <alignment horizontal="right" vertical="center" indent="1"/>
      <protection/>
    </xf>
    <xf numFmtId="3" fontId="13" fillId="36" borderId="25" xfId="0" applyNumberFormat="1" applyFont="1" applyFill="1" applyBorder="1" applyAlignment="1" applyProtection="1">
      <alignment horizontal="right" vertical="center" indent="1"/>
      <protection/>
    </xf>
    <xf numFmtId="3" fontId="12" fillId="37" borderId="27" xfId="0" applyNumberFormat="1" applyFont="1" applyFill="1" applyBorder="1" applyAlignment="1">
      <alignment horizontal="right" vertical="center" indent="1"/>
    </xf>
    <xf numFmtId="195" fontId="12" fillId="37" borderId="27" xfId="0" applyNumberFormat="1" applyFont="1" applyFill="1" applyBorder="1" applyAlignment="1">
      <alignment horizontal="right" vertical="center" indent="1"/>
    </xf>
    <xf numFmtId="3" fontId="14" fillId="0" borderId="10" xfId="0" applyNumberFormat="1" applyFont="1" applyFill="1" applyBorder="1" applyAlignment="1" applyProtection="1">
      <alignment horizontal="right" vertical="center" indent="1"/>
      <protection/>
    </xf>
    <xf numFmtId="3" fontId="13" fillId="36" borderId="32" xfId="0" applyNumberFormat="1" applyFont="1" applyFill="1" applyBorder="1" applyAlignment="1" applyProtection="1">
      <alignment horizontal="right" vertical="center" indent="1"/>
      <protection/>
    </xf>
    <xf numFmtId="3" fontId="14" fillId="0" borderId="29" xfId="0" applyNumberFormat="1" applyFont="1" applyFill="1" applyBorder="1" applyAlignment="1" applyProtection="1">
      <alignment horizontal="right" vertical="center" indent="1"/>
      <protection/>
    </xf>
    <xf numFmtId="0" fontId="10" fillId="0" borderId="10" xfId="0" applyFont="1" applyFill="1" applyBorder="1" applyAlignment="1">
      <alignment horizontal="left" vertical="center"/>
    </xf>
    <xf numFmtId="4" fontId="5" fillId="0" borderId="25" xfId="0" applyNumberFormat="1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vertical="center"/>
    </xf>
    <xf numFmtId="4" fontId="4" fillId="35" borderId="33" xfId="0" applyNumberFormat="1" applyFont="1" applyFill="1" applyBorder="1" applyAlignment="1">
      <alignment vertical="center"/>
    </xf>
    <xf numFmtId="4" fontId="2" fillId="35" borderId="17" xfId="0" applyNumberFormat="1" applyFont="1" applyFill="1" applyBorder="1" applyAlignment="1">
      <alignment vertical="center"/>
    </xf>
    <xf numFmtId="3" fontId="4" fillId="35" borderId="17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vertical="center"/>
    </xf>
    <xf numFmtId="4" fontId="3" fillId="35" borderId="17" xfId="0" applyNumberFormat="1" applyFont="1" applyFill="1" applyBorder="1" applyAlignment="1">
      <alignment vertical="center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/>
    </xf>
    <xf numFmtId="0" fontId="17" fillId="38" borderId="15" xfId="0" applyFont="1" applyFill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4" fontId="3" fillId="35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center" vertical="center"/>
    </xf>
    <xf numFmtId="4" fontId="21" fillId="0" borderId="34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9" fillId="39" borderId="15" xfId="0" applyFont="1" applyFill="1" applyBorder="1" applyAlignment="1">
      <alignment horizontal="left"/>
    </xf>
    <xf numFmtId="0" fontId="23" fillId="39" borderId="15" xfId="0" applyFont="1" applyFill="1" applyBorder="1" applyAlignment="1">
      <alignment horizontal="left"/>
    </xf>
    <xf numFmtId="0" fontId="17" fillId="38" borderId="15" xfId="0" applyFont="1" applyFill="1" applyBorder="1" applyAlignment="1">
      <alignment horizontal="left"/>
    </xf>
    <xf numFmtId="0" fontId="63" fillId="0" borderId="14" xfId="0" applyFont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right" vertical="center" indent="1"/>
    </xf>
    <xf numFmtId="0" fontId="19" fillId="40" borderId="10" xfId="47" applyFont="1" applyFill="1" applyBorder="1" applyAlignment="1">
      <alignment vertical="center" wrapText="1"/>
      <protection/>
    </xf>
    <xf numFmtId="3" fontId="14" fillId="40" borderId="10" xfId="0" applyNumberFormat="1" applyFont="1" applyFill="1" applyBorder="1" applyAlignment="1" applyProtection="1">
      <alignment horizontal="right" vertical="center"/>
      <protection/>
    </xf>
    <xf numFmtId="3" fontId="14" fillId="40" borderId="35" xfId="0" applyNumberFormat="1" applyFont="1" applyFill="1" applyBorder="1" applyAlignment="1" applyProtection="1">
      <alignment horizontal="center" vertical="center"/>
      <protection/>
    </xf>
    <xf numFmtId="3" fontId="24" fillId="40" borderId="10" xfId="47" applyNumberFormat="1" applyFont="1" applyFill="1" applyBorder="1" applyAlignment="1">
      <alignment horizontal="right" vertical="center" wrapText="1" indent="1"/>
      <protection/>
    </xf>
    <xf numFmtId="0" fontId="19" fillId="40" borderId="10" xfId="0" applyFont="1" applyFill="1" applyBorder="1" applyAlignment="1">
      <alignment vertical="center"/>
    </xf>
    <xf numFmtId="3" fontId="24" fillId="40" borderId="10" xfId="0" applyNumberFormat="1" applyFont="1" applyFill="1" applyBorder="1" applyAlignment="1">
      <alignment horizontal="right" vertical="center" indent="1"/>
    </xf>
    <xf numFmtId="0" fontId="19" fillId="40" borderId="10" xfId="0" applyFont="1" applyFill="1" applyBorder="1" applyAlignment="1">
      <alignment horizontal="left" vertical="center"/>
    </xf>
    <xf numFmtId="0" fontId="19" fillId="40" borderId="10" xfId="0" applyNumberFormat="1" applyFont="1" applyFill="1" applyBorder="1" applyAlignment="1">
      <alignment horizontal="left" vertical="center"/>
    </xf>
    <xf numFmtId="0" fontId="20" fillId="40" borderId="10" xfId="0" applyNumberFormat="1" applyFont="1" applyFill="1" applyBorder="1" applyAlignment="1">
      <alignment horizontal="left" vertical="center"/>
    </xf>
    <xf numFmtId="3" fontId="14" fillId="40" borderId="10" xfId="0" applyNumberFormat="1" applyFont="1" applyFill="1" applyBorder="1" applyAlignment="1" applyProtection="1">
      <alignment horizontal="center" vertical="center"/>
      <protection/>
    </xf>
    <xf numFmtId="0" fontId="20" fillId="40" borderId="10" xfId="0" applyFont="1" applyFill="1" applyBorder="1" applyAlignment="1">
      <alignment horizontal="left" vertical="center"/>
    </xf>
    <xf numFmtId="0" fontId="9" fillId="40" borderId="15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9" fillId="40" borderId="15" xfId="0" applyFont="1" applyFill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17" fillId="0" borderId="15" xfId="0" applyNumberFormat="1" applyFont="1" applyBorder="1" applyAlignment="1">
      <alignment horizontal="right"/>
    </xf>
    <xf numFmtId="0" fontId="63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4" fontId="26" fillId="36" borderId="15" xfId="0" applyNumberFormat="1" applyFont="1" applyFill="1" applyBorder="1" applyAlignment="1">
      <alignment horizontal="right" vertical="center"/>
    </xf>
    <xf numFmtId="4" fontId="26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6" fillId="36" borderId="10" xfId="0" applyNumberFormat="1" applyFont="1" applyFill="1" applyBorder="1" applyAlignment="1">
      <alignment horizontal="center" vertical="center"/>
    </xf>
    <xf numFmtId="4" fontId="16" fillId="37" borderId="10" xfId="0" applyNumberFormat="1" applyFont="1" applyFill="1" applyBorder="1" applyAlignment="1">
      <alignment horizontal="center" vertical="center"/>
    </xf>
    <xf numFmtId="0" fontId="63" fillId="0" borderId="15" xfId="0" applyFont="1" applyBorder="1" applyAlignment="1">
      <alignment horizontal="left"/>
    </xf>
    <xf numFmtId="0" fontId="63" fillId="0" borderId="15" xfId="0" applyFont="1" applyBorder="1" applyAlignment="1">
      <alignment/>
    </xf>
    <xf numFmtId="0" fontId="63" fillId="0" borderId="15" xfId="0" applyFont="1" applyBorder="1" applyAlignment="1">
      <alignment horizontal="center"/>
    </xf>
    <xf numFmtId="0" fontId="64" fillId="0" borderId="15" xfId="0" applyFont="1" applyBorder="1" applyAlignment="1">
      <alignment/>
    </xf>
    <xf numFmtId="0" fontId="65" fillId="0" borderId="15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25" fillId="33" borderId="21" xfId="0" applyNumberFormat="1" applyFont="1" applyFill="1" applyBorder="1" applyAlignment="1">
      <alignment horizontal="right" vertical="center"/>
    </xf>
    <xf numFmtId="0" fontId="4" fillId="36" borderId="47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5" fillId="37" borderId="46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0" fontId="12" fillId="37" borderId="50" xfId="0" applyFont="1" applyFill="1" applyBorder="1" applyAlignment="1">
      <alignment horizontal="center" vertical="center"/>
    </xf>
    <xf numFmtId="0" fontId="12" fillId="37" borderId="51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5" fillId="36" borderId="51" xfId="0" applyFont="1" applyFill="1" applyBorder="1" applyAlignment="1">
      <alignment horizontal="center" vertical="center"/>
    </xf>
    <xf numFmtId="0" fontId="5" fillId="36" borderId="52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16" fillId="36" borderId="28" xfId="0" applyFont="1" applyFill="1" applyBorder="1" applyAlignment="1">
      <alignment horizontal="center" vertical="center"/>
    </xf>
    <xf numFmtId="0" fontId="16" fillId="36" borderId="50" xfId="0" applyFont="1" applyFill="1" applyBorder="1" applyAlignment="1">
      <alignment horizontal="center" vertical="center"/>
    </xf>
    <xf numFmtId="0" fontId="16" fillId="36" borderId="51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UZAKLIKLAR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12"/>
  <sheetViews>
    <sheetView tabSelected="1" zoomScale="110" zoomScaleNormal="110" zoomScalePageLayoutView="0" workbookViewId="0" topLeftCell="A1">
      <selection activeCell="G19" sqref="G19"/>
    </sheetView>
  </sheetViews>
  <sheetFormatPr defaultColWidth="9.140625" defaultRowHeight="12.75"/>
  <cols>
    <col min="1" max="1" width="17.421875" style="19" customWidth="1"/>
    <col min="2" max="2" width="17.7109375" style="19" customWidth="1"/>
    <col min="3" max="3" width="7.7109375" style="19" customWidth="1"/>
    <col min="4" max="4" width="13.7109375" style="19" customWidth="1"/>
    <col min="5" max="5" width="9.7109375" style="19" customWidth="1"/>
    <col min="6" max="6" width="15.7109375" style="19" customWidth="1"/>
    <col min="7" max="7" width="6.7109375" style="19" customWidth="1"/>
    <col min="8" max="8" width="16.57421875" style="19" customWidth="1"/>
    <col min="9" max="9" width="15.7109375" style="19" customWidth="1"/>
    <col min="10" max="10" width="6.7109375" style="19" customWidth="1"/>
    <col min="11" max="11" width="15.7109375" style="19" customWidth="1"/>
    <col min="12" max="12" width="15.57421875" style="19" customWidth="1"/>
    <col min="13" max="13" width="15.7109375" style="19" customWidth="1"/>
    <col min="14" max="14" width="11.28125" style="19" hidden="1" customWidth="1"/>
    <col min="15" max="15" width="0.13671875" style="19" customWidth="1"/>
    <col min="16" max="16" width="0.2890625" style="19" hidden="1" customWidth="1"/>
    <col min="17" max="17" width="12.57421875" style="19" hidden="1" customWidth="1"/>
    <col min="18" max="18" width="12.421875" style="19" hidden="1" customWidth="1"/>
    <col min="19" max="16384" width="9.140625" style="19" customWidth="1"/>
  </cols>
  <sheetData>
    <row r="1" spans="1:15" ht="34.5" customHeight="1">
      <c r="A1" s="180" t="s">
        <v>179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  <c r="N1" s="173" t="s">
        <v>114</v>
      </c>
      <c r="O1" s="174" t="s">
        <v>45</v>
      </c>
    </row>
    <row r="2" spans="1:15" ht="19.5" customHeight="1">
      <c r="A2" s="175" t="s">
        <v>0</v>
      </c>
      <c r="B2" s="165" t="s">
        <v>180</v>
      </c>
      <c r="C2" s="183" t="s">
        <v>44</v>
      </c>
      <c r="D2" s="184"/>
      <c r="E2" s="184"/>
      <c r="F2" s="184"/>
      <c r="G2" s="184"/>
      <c r="H2" s="184"/>
      <c r="I2" s="185"/>
      <c r="J2" s="167" t="s">
        <v>272</v>
      </c>
      <c r="K2" s="168"/>
      <c r="L2" s="163" t="s">
        <v>142</v>
      </c>
      <c r="M2" s="176" t="s">
        <v>117</v>
      </c>
      <c r="N2" s="173"/>
      <c r="O2" s="174"/>
    </row>
    <row r="3" spans="1:17" ht="34.5" customHeight="1">
      <c r="A3" s="175"/>
      <c r="B3" s="166"/>
      <c r="C3" s="171" t="s">
        <v>118</v>
      </c>
      <c r="D3" s="172"/>
      <c r="E3" s="171" t="s">
        <v>268</v>
      </c>
      <c r="F3" s="172"/>
      <c r="G3" s="171" t="s">
        <v>115</v>
      </c>
      <c r="H3" s="172"/>
      <c r="I3" s="1" t="s">
        <v>46</v>
      </c>
      <c r="J3" s="169"/>
      <c r="K3" s="170"/>
      <c r="L3" s="164"/>
      <c r="M3" s="177"/>
      <c r="N3" s="173"/>
      <c r="O3" s="174"/>
      <c r="P3" s="22" t="s">
        <v>48</v>
      </c>
      <c r="Q3" s="22" t="s">
        <v>47</v>
      </c>
    </row>
    <row r="4" spans="1:18" ht="39.75" customHeight="1">
      <c r="A4" s="23" t="s">
        <v>1</v>
      </c>
      <c r="B4" s="102">
        <v>1877616</v>
      </c>
      <c r="C4" s="114">
        <v>0</v>
      </c>
      <c r="D4" s="114">
        <f>SUM(C4*$C$12)*1000</f>
        <v>0</v>
      </c>
      <c r="E4" s="115">
        <v>50000</v>
      </c>
      <c r="F4" s="114">
        <f>SUM(E4*$E$12)</f>
        <v>640000</v>
      </c>
      <c r="G4" s="116">
        <v>0</v>
      </c>
      <c r="H4" s="114"/>
      <c r="I4" s="117">
        <f aca="true" t="shared" si="0" ref="I4:I10">SUM(D4+F4+H4)</f>
        <v>640000</v>
      </c>
      <c r="J4" s="118">
        <f>'İÇME SUYU'!A24</f>
        <v>16</v>
      </c>
      <c r="K4" s="114">
        <f>'İÇME SUYU'!H24</f>
        <v>889616</v>
      </c>
      <c r="L4" s="120">
        <v>0</v>
      </c>
      <c r="M4" s="119">
        <v>348000</v>
      </c>
      <c r="N4" s="20">
        <f aca="true" t="shared" si="1" ref="N4:N10">SUM(D4+F4+M4)</f>
        <v>988000</v>
      </c>
      <c r="O4" s="6">
        <f aca="true" t="shared" si="2" ref="O4:O10">SUM(L4+K4+H4)</f>
        <v>889616</v>
      </c>
      <c r="P4" s="24">
        <v>0</v>
      </c>
      <c r="Q4" s="25">
        <f>SUM((N4+O4)-P4)</f>
        <v>1877616</v>
      </c>
      <c r="R4" s="24">
        <f>B4-M4</f>
        <v>1529616</v>
      </c>
    </row>
    <row r="5" spans="1:18" ht="39.75" customHeight="1">
      <c r="A5" s="23" t="s">
        <v>2</v>
      </c>
      <c r="B5" s="102">
        <v>509544</v>
      </c>
      <c r="C5" s="114">
        <v>0</v>
      </c>
      <c r="D5" s="114">
        <f aca="true" t="shared" si="3" ref="D5:D10">SUM(C5*$C$12)*1000</f>
        <v>0</v>
      </c>
      <c r="E5" s="115">
        <v>0</v>
      </c>
      <c r="F5" s="114">
        <f aca="true" t="shared" si="4" ref="F5:F10">SUM(E5*$E$12)</f>
        <v>0</v>
      </c>
      <c r="G5" s="116">
        <v>0</v>
      </c>
      <c r="H5" s="114">
        <v>0</v>
      </c>
      <c r="I5" s="117">
        <f t="shared" si="0"/>
        <v>0</v>
      </c>
      <c r="J5" s="118">
        <f>'İÇME SUYU'!A33</f>
        <v>7</v>
      </c>
      <c r="K5" s="114">
        <f>'İÇME SUYU'!H33</f>
        <v>415544</v>
      </c>
      <c r="L5" s="120">
        <v>0</v>
      </c>
      <c r="M5" s="119">
        <v>94000</v>
      </c>
      <c r="N5" s="20">
        <f t="shared" si="1"/>
        <v>94000</v>
      </c>
      <c r="O5" s="6">
        <f t="shared" si="2"/>
        <v>415544</v>
      </c>
      <c r="P5" s="24">
        <v>0</v>
      </c>
      <c r="Q5" s="25">
        <f>SUM((N5+O5)-P5)</f>
        <v>509544</v>
      </c>
      <c r="R5" s="24">
        <f aca="true" t="shared" si="5" ref="R5:R10">B5-M5</f>
        <v>415544</v>
      </c>
    </row>
    <row r="6" spans="1:18" ht="39.75" customHeight="1">
      <c r="A6" s="23" t="s">
        <v>3</v>
      </c>
      <c r="B6" s="102">
        <v>678812</v>
      </c>
      <c r="C6" s="114">
        <v>0</v>
      </c>
      <c r="D6" s="114">
        <f t="shared" si="3"/>
        <v>0</v>
      </c>
      <c r="E6" s="115">
        <f>'PARKE LİSTESİ'!F98</f>
        <v>12000</v>
      </c>
      <c r="F6" s="114">
        <f t="shared" si="4"/>
        <v>153600</v>
      </c>
      <c r="G6" s="116">
        <f>'SANAT YAPISI'!E9</f>
        <v>1</v>
      </c>
      <c r="H6" s="114">
        <f>'SANAT YAPISI'!F8</f>
        <v>31712</v>
      </c>
      <c r="I6" s="117">
        <f t="shared" si="0"/>
        <v>185312</v>
      </c>
      <c r="J6" s="118">
        <f>'İÇME SUYU'!A41</f>
        <v>6</v>
      </c>
      <c r="K6" s="114">
        <f>'İÇME SUYU'!H41</f>
        <v>355000</v>
      </c>
      <c r="L6" s="162">
        <v>13500</v>
      </c>
      <c r="M6" s="119">
        <v>125000</v>
      </c>
      <c r="N6" s="20">
        <f t="shared" si="1"/>
        <v>278600</v>
      </c>
      <c r="O6" s="6">
        <f t="shared" si="2"/>
        <v>400212</v>
      </c>
      <c r="P6" s="24">
        <v>0</v>
      </c>
      <c r="Q6" s="25">
        <f>SUM((N6+O6)-P6)</f>
        <v>678812</v>
      </c>
      <c r="R6" s="24">
        <f t="shared" si="5"/>
        <v>553812</v>
      </c>
    </row>
    <row r="7" spans="1:18" ht="39.75" customHeight="1">
      <c r="A7" s="23" t="s">
        <v>4</v>
      </c>
      <c r="B7" s="102">
        <v>179294</v>
      </c>
      <c r="C7" s="114">
        <v>0</v>
      </c>
      <c r="D7" s="114">
        <f t="shared" si="3"/>
        <v>0</v>
      </c>
      <c r="E7" s="115"/>
      <c r="F7" s="114">
        <f t="shared" si="4"/>
        <v>0</v>
      </c>
      <c r="G7" s="116">
        <v>1</v>
      </c>
      <c r="H7" s="114">
        <f>'SANAT YAPISI'!F11</f>
        <v>96294</v>
      </c>
      <c r="I7" s="117">
        <f t="shared" si="0"/>
        <v>96294</v>
      </c>
      <c r="J7" s="118">
        <f>'İÇME SUYU'!A43</f>
        <v>1</v>
      </c>
      <c r="K7" s="114">
        <f>'İÇME SUYU'!H43</f>
        <v>50000</v>
      </c>
      <c r="L7" s="120">
        <v>0</v>
      </c>
      <c r="M7" s="119">
        <v>33000</v>
      </c>
      <c r="N7" s="20">
        <f t="shared" si="1"/>
        <v>33000</v>
      </c>
      <c r="O7" s="6">
        <f t="shared" si="2"/>
        <v>146294</v>
      </c>
      <c r="P7" s="24">
        <v>0</v>
      </c>
      <c r="Q7" s="25">
        <f>SUM((N7+O7)-P7)</f>
        <v>179294</v>
      </c>
      <c r="R7" s="24">
        <f t="shared" si="5"/>
        <v>146294</v>
      </c>
    </row>
    <row r="8" spans="1:18" ht="39.75" customHeight="1">
      <c r="A8" s="23" t="s">
        <v>5</v>
      </c>
      <c r="B8" s="102">
        <v>855456</v>
      </c>
      <c r="C8" s="114">
        <v>0</v>
      </c>
      <c r="D8" s="114">
        <f t="shared" si="3"/>
        <v>0</v>
      </c>
      <c r="E8" s="115">
        <v>5000</v>
      </c>
      <c r="F8" s="114">
        <f t="shared" si="4"/>
        <v>64000</v>
      </c>
      <c r="G8" s="116">
        <v>0</v>
      </c>
      <c r="H8" s="114">
        <v>0</v>
      </c>
      <c r="I8" s="117">
        <f t="shared" si="0"/>
        <v>64000</v>
      </c>
      <c r="J8" s="118">
        <f>'İÇME SUYU'!A55</f>
        <v>10</v>
      </c>
      <c r="K8" s="114">
        <f>'İÇME SUYU'!H55</f>
        <v>633456</v>
      </c>
      <c r="L8" s="120">
        <v>0</v>
      </c>
      <c r="M8" s="119">
        <v>158000</v>
      </c>
      <c r="N8" s="20">
        <f t="shared" si="1"/>
        <v>222000</v>
      </c>
      <c r="O8" s="6">
        <f t="shared" si="2"/>
        <v>633456</v>
      </c>
      <c r="P8" s="24">
        <v>0</v>
      </c>
      <c r="Q8" s="25">
        <f>SUM((N8+O8)-P8)</f>
        <v>855456</v>
      </c>
      <c r="R8" s="24">
        <f t="shared" si="5"/>
        <v>697456</v>
      </c>
    </row>
    <row r="9" spans="1:18" ht="39.75" customHeight="1">
      <c r="A9" s="23" t="s">
        <v>6</v>
      </c>
      <c r="B9" s="102">
        <v>531303</v>
      </c>
      <c r="C9" s="114">
        <v>0</v>
      </c>
      <c r="D9" s="114">
        <f t="shared" si="3"/>
        <v>0</v>
      </c>
      <c r="E9" s="115">
        <v>5000</v>
      </c>
      <c r="F9" s="114">
        <f t="shared" si="4"/>
        <v>64000</v>
      </c>
      <c r="G9" s="116">
        <v>0</v>
      </c>
      <c r="H9" s="114">
        <v>0</v>
      </c>
      <c r="I9" s="117">
        <f t="shared" si="0"/>
        <v>64000</v>
      </c>
      <c r="J9" s="118">
        <f>'İÇME SUYU'!A64</f>
        <v>8</v>
      </c>
      <c r="K9" s="114">
        <f>'İÇME SUYU'!H64</f>
        <v>369303</v>
      </c>
      <c r="L9" s="120">
        <v>0</v>
      </c>
      <c r="M9" s="119">
        <v>98000</v>
      </c>
      <c r="N9" s="20">
        <f t="shared" si="1"/>
        <v>162000</v>
      </c>
      <c r="O9" s="6">
        <f t="shared" si="2"/>
        <v>369303</v>
      </c>
      <c r="P9" s="24">
        <v>0</v>
      </c>
      <c r="Q9" s="25">
        <f>SUM((N9+O9)-P9)</f>
        <v>531303</v>
      </c>
      <c r="R9" s="24">
        <f t="shared" si="5"/>
        <v>433303</v>
      </c>
    </row>
    <row r="10" spans="1:18" ht="39.75" customHeight="1">
      <c r="A10" s="23" t="s">
        <v>7</v>
      </c>
      <c r="B10" s="102">
        <v>1310654</v>
      </c>
      <c r="C10" s="114">
        <v>0</v>
      </c>
      <c r="D10" s="114">
        <f t="shared" si="3"/>
        <v>0</v>
      </c>
      <c r="E10" s="121">
        <v>0</v>
      </c>
      <c r="F10" s="114">
        <f t="shared" si="4"/>
        <v>0</v>
      </c>
      <c r="G10" s="116">
        <v>1</v>
      </c>
      <c r="H10" s="120">
        <v>200000</v>
      </c>
      <c r="I10" s="117">
        <f t="shared" si="0"/>
        <v>200000</v>
      </c>
      <c r="J10" s="118">
        <f>'İÇME SUYU'!A77</f>
        <v>12</v>
      </c>
      <c r="K10" s="114">
        <f>'İÇME SUYU'!H77</f>
        <v>866654</v>
      </c>
      <c r="L10" s="120">
        <v>0</v>
      </c>
      <c r="M10" s="119">
        <v>244000</v>
      </c>
      <c r="N10" s="20">
        <f t="shared" si="1"/>
        <v>244000</v>
      </c>
      <c r="O10" s="6">
        <f t="shared" si="2"/>
        <v>1066654</v>
      </c>
      <c r="P10" s="26">
        <v>0</v>
      </c>
      <c r="Q10" s="25">
        <f>SUM((N10+O10)-P10)</f>
        <v>1310654</v>
      </c>
      <c r="R10" s="24">
        <f t="shared" si="5"/>
        <v>1066654</v>
      </c>
    </row>
    <row r="11" spans="1:15" ht="45" customHeight="1" thickBot="1">
      <c r="A11" s="27" t="s">
        <v>8</v>
      </c>
      <c r="B11" s="103">
        <f aca="true" t="shared" si="6" ref="B11:M11">SUM(B4:B10)</f>
        <v>5942679</v>
      </c>
      <c r="C11" s="21">
        <f t="shared" si="6"/>
        <v>0</v>
      </c>
      <c r="D11" s="21">
        <f t="shared" si="6"/>
        <v>0</v>
      </c>
      <c r="E11" s="85">
        <f t="shared" si="6"/>
        <v>72000</v>
      </c>
      <c r="F11" s="98">
        <f t="shared" si="6"/>
        <v>921600</v>
      </c>
      <c r="G11" s="28">
        <f t="shared" si="6"/>
        <v>3</v>
      </c>
      <c r="H11" s="98">
        <f t="shared" si="6"/>
        <v>328006</v>
      </c>
      <c r="I11" s="98">
        <f t="shared" si="6"/>
        <v>1249606</v>
      </c>
      <c r="J11" s="101">
        <f t="shared" si="6"/>
        <v>60</v>
      </c>
      <c r="K11" s="98">
        <f t="shared" si="6"/>
        <v>3579573</v>
      </c>
      <c r="L11" s="100">
        <f t="shared" si="6"/>
        <v>13500</v>
      </c>
      <c r="M11" s="99">
        <f t="shared" si="6"/>
        <v>1100000</v>
      </c>
      <c r="N11" s="178" t="e">
        <f>SUM(#REF!+#REF!)</f>
        <v>#REF!</v>
      </c>
      <c r="O11" s="179"/>
    </row>
    <row r="12" spans="3:5" ht="12.75" hidden="1">
      <c r="C12" s="7">
        <v>30</v>
      </c>
      <c r="E12" s="7">
        <v>12.8</v>
      </c>
    </row>
  </sheetData>
  <sheetProtection/>
  <mergeCells count="13">
    <mergeCell ref="C3:D3"/>
    <mergeCell ref="E3:F3"/>
    <mergeCell ref="G3:H3"/>
    <mergeCell ref="N11:O11"/>
    <mergeCell ref="A1:M1"/>
    <mergeCell ref="N1:N3"/>
    <mergeCell ref="O1:O3"/>
    <mergeCell ref="A2:A3"/>
    <mergeCell ref="B2:B3"/>
    <mergeCell ref="C2:I2"/>
    <mergeCell ref="J2:K3"/>
    <mergeCell ref="L2:L3"/>
    <mergeCell ref="M2:M3"/>
  </mergeCells>
  <printOptions horizontalCentered="1"/>
  <pageMargins left="0" right="0" top="0.7480314960629921" bottom="0.7480314960629921" header="0.31496062992125984" footer="0.31496062992125984"/>
  <pageSetup fitToHeight="1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79"/>
  <sheetViews>
    <sheetView view="pageBreakPreview" zoomScale="120" zoomScaleSheetLayoutView="12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9" sqref="C59"/>
    </sheetView>
  </sheetViews>
  <sheetFormatPr defaultColWidth="9.140625" defaultRowHeight="12.75"/>
  <cols>
    <col min="1" max="1" width="8.140625" style="29" customWidth="1"/>
    <col min="2" max="2" width="16.28125" style="29" customWidth="1"/>
    <col min="3" max="3" width="16.7109375" style="29" customWidth="1"/>
    <col min="4" max="4" width="24.7109375" style="29" customWidth="1"/>
    <col min="5" max="5" width="13.00390625" style="29" customWidth="1"/>
    <col min="6" max="7" width="9.140625" style="29" customWidth="1"/>
    <col min="8" max="8" width="16.7109375" style="29" customWidth="1"/>
    <col min="9" max="9" width="45.7109375" style="29" customWidth="1"/>
    <col min="10" max="16384" width="9.140625" style="29" customWidth="1"/>
  </cols>
  <sheetData>
    <row r="1" spans="1:9" ht="12.75" customHeight="1">
      <c r="A1" s="192" t="s">
        <v>216</v>
      </c>
      <c r="B1" s="192"/>
      <c r="C1" s="192"/>
      <c r="D1" s="192"/>
      <c r="E1" s="192"/>
      <c r="F1" s="192"/>
      <c r="G1" s="192"/>
      <c r="H1" s="192"/>
      <c r="I1" s="192"/>
    </row>
    <row r="2" spans="1:9" ht="23.25" customHeight="1">
      <c r="A2" s="192"/>
      <c r="B2" s="192"/>
      <c r="C2" s="192"/>
      <c r="D2" s="192"/>
      <c r="E2" s="192"/>
      <c r="F2" s="192"/>
      <c r="G2" s="192"/>
      <c r="H2" s="192"/>
      <c r="I2" s="192"/>
    </row>
    <row r="3" spans="1:9" ht="28.5" customHeight="1">
      <c r="A3" s="30" t="s">
        <v>49</v>
      </c>
      <c r="B3" s="31"/>
      <c r="C3" s="31"/>
      <c r="D3" s="31"/>
      <c r="E3" s="31"/>
      <c r="F3" s="31"/>
      <c r="G3" s="31"/>
      <c r="H3" s="31" t="s">
        <v>50</v>
      </c>
      <c r="I3" s="31" t="s">
        <v>51</v>
      </c>
    </row>
    <row r="4" spans="1:9" ht="26.25" customHeight="1">
      <c r="A4" s="8" t="s">
        <v>10</v>
      </c>
      <c r="B4" s="8" t="s">
        <v>11</v>
      </c>
      <c r="C4" s="8" t="s">
        <v>52</v>
      </c>
      <c r="D4" s="8" t="s">
        <v>53</v>
      </c>
      <c r="E4" s="8" t="s">
        <v>54</v>
      </c>
      <c r="F4" s="9" t="s">
        <v>55</v>
      </c>
      <c r="G4" s="10"/>
      <c r="H4" s="190" t="s">
        <v>106</v>
      </c>
      <c r="I4" s="193" t="s">
        <v>56</v>
      </c>
    </row>
    <row r="5" spans="1:9" ht="26.25" customHeight="1">
      <c r="A5" s="11"/>
      <c r="B5" s="11"/>
      <c r="C5" s="11"/>
      <c r="D5" s="11"/>
      <c r="E5" s="11"/>
      <c r="F5" s="18" t="s">
        <v>57</v>
      </c>
      <c r="G5" s="18" t="s">
        <v>53</v>
      </c>
      <c r="H5" s="191"/>
      <c r="I5" s="194"/>
    </row>
    <row r="6" spans="1:9" ht="20.25" customHeight="1">
      <c r="A6" s="32">
        <v>1</v>
      </c>
      <c r="B6" s="33" t="s">
        <v>1</v>
      </c>
      <c r="C6" s="138" t="s">
        <v>181</v>
      </c>
      <c r="D6" s="12"/>
      <c r="E6" s="13" t="s">
        <v>40</v>
      </c>
      <c r="F6" s="14">
        <v>42</v>
      </c>
      <c r="G6" s="14"/>
      <c r="H6" s="141">
        <v>30000</v>
      </c>
      <c r="I6" s="16" t="s">
        <v>41</v>
      </c>
    </row>
    <row r="7" spans="1:9" ht="20.25" customHeight="1">
      <c r="A7" s="32">
        <f>SUM(A6+1)</f>
        <v>2</v>
      </c>
      <c r="B7" s="33"/>
      <c r="C7" s="138" t="s">
        <v>21</v>
      </c>
      <c r="D7" s="12"/>
      <c r="E7" s="13" t="s">
        <v>40</v>
      </c>
      <c r="F7" s="14">
        <v>84</v>
      </c>
      <c r="G7" s="14"/>
      <c r="H7" s="141">
        <v>50000</v>
      </c>
      <c r="I7" s="16" t="s">
        <v>109</v>
      </c>
    </row>
    <row r="8" spans="1:9" ht="20.25" customHeight="1">
      <c r="A8" s="32">
        <f aca="true" t="shared" si="0" ref="A8:A23">SUM(A7+1)</f>
        <v>3</v>
      </c>
      <c r="B8" s="33" t="s">
        <v>112</v>
      </c>
      <c r="C8" s="138" t="s">
        <v>64</v>
      </c>
      <c r="D8" s="12"/>
      <c r="E8" s="13" t="s">
        <v>40</v>
      </c>
      <c r="F8" s="14">
        <v>121</v>
      </c>
      <c r="G8" s="14"/>
      <c r="H8" s="141">
        <v>40000</v>
      </c>
      <c r="I8" s="16" t="s">
        <v>43</v>
      </c>
    </row>
    <row r="9" spans="1:9" ht="20.25" customHeight="1">
      <c r="A9" s="32">
        <f t="shared" si="0"/>
        <v>4</v>
      </c>
      <c r="B9" s="33" t="s">
        <v>112</v>
      </c>
      <c r="C9" s="138" t="s">
        <v>157</v>
      </c>
      <c r="D9" s="12" t="s">
        <v>182</v>
      </c>
      <c r="E9" s="13" t="s">
        <v>40</v>
      </c>
      <c r="F9" s="14">
        <v>709</v>
      </c>
      <c r="G9" s="14">
        <v>71</v>
      </c>
      <c r="H9" s="141">
        <v>85000</v>
      </c>
      <c r="I9" s="16" t="s">
        <v>183</v>
      </c>
    </row>
    <row r="10" spans="1:9" ht="20.25" customHeight="1">
      <c r="A10" s="32">
        <f t="shared" si="0"/>
        <v>5</v>
      </c>
      <c r="B10" s="33" t="s">
        <v>112</v>
      </c>
      <c r="C10" s="138" t="s">
        <v>184</v>
      </c>
      <c r="D10" s="12"/>
      <c r="E10" s="13" t="s">
        <v>42</v>
      </c>
      <c r="F10" s="14">
        <v>219</v>
      </c>
      <c r="G10" s="14"/>
      <c r="H10" s="141">
        <v>30000</v>
      </c>
      <c r="I10" s="16" t="s">
        <v>185</v>
      </c>
    </row>
    <row r="11" spans="1:9" ht="20.25" customHeight="1">
      <c r="A11" s="32">
        <f t="shared" si="0"/>
        <v>6</v>
      </c>
      <c r="B11" s="33" t="s">
        <v>112</v>
      </c>
      <c r="C11" s="138" t="s">
        <v>65</v>
      </c>
      <c r="D11" s="12"/>
      <c r="E11" s="13" t="s">
        <v>40</v>
      </c>
      <c r="F11" s="14">
        <v>134</v>
      </c>
      <c r="G11" s="13"/>
      <c r="H11" s="141">
        <v>50000</v>
      </c>
      <c r="I11" s="16" t="s">
        <v>233</v>
      </c>
    </row>
    <row r="12" spans="1:9" ht="20.25" customHeight="1">
      <c r="A12" s="32">
        <f t="shared" si="0"/>
        <v>7</v>
      </c>
      <c r="B12" s="33" t="s">
        <v>112</v>
      </c>
      <c r="C12" s="138" t="s">
        <v>163</v>
      </c>
      <c r="D12" s="12"/>
      <c r="E12" s="13" t="s">
        <v>42</v>
      </c>
      <c r="F12" s="14">
        <v>288</v>
      </c>
      <c r="G12" s="13"/>
      <c r="H12" s="141">
        <v>70000</v>
      </c>
      <c r="I12" s="16" t="s">
        <v>186</v>
      </c>
    </row>
    <row r="13" spans="1:9" ht="20.25" customHeight="1">
      <c r="A13" s="32">
        <f t="shared" si="0"/>
        <v>8</v>
      </c>
      <c r="B13" s="33" t="s">
        <v>112</v>
      </c>
      <c r="C13" s="138" t="s">
        <v>125</v>
      </c>
      <c r="D13" s="12"/>
      <c r="E13" s="13" t="s">
        <v>40</v>
      </c>
      <c r="F13" s="14">
        <v>97</v>
      </c>
      <c r="G13" s="13"/>
      <c r="H13" s="141">
        <v>50000</v>
      </c>
      <c r="I13" s="16" t="s">
        <v>187</v>
      </c>
    </row>
    <row r="14" spans="1:9" ht="20.25" customHeight="1">
      <c r="A14" s="32">
        <f t="shared" si="0"/>
        <v>9</v>
      </c>
      <c r="B14" s="33" t="s">
        <v>112</v>
      </c>
      <c r="C14" s="138" t="s">
        <v>16</v>
      </c>
      <c r="D14" s="12" t="s">
        <v>188</v>
      </c>
      <c r="E14" s="13" t="s">
        <v>40</v>
      </c>
      <c r="F14" s="14">
        <v>434</v>
      </c>
      <c r="G14" s="13">
        <v>18</v>
      </c>
      <c r="H14" s="141">
        <v>60000</v>
      </c>
      <c r="I14" s="16" t="s">
        <v>189</v>
      </c>
    </row>
    <row r="15" spans="1:9" ht="20.25" customHeight="1">
      <c r="A15" s="32">
        <f t="shared" si="0"/>
        <v>10</v>
      </c>
      <c r="B15" s="33" t="s">
        <v>112</v>
      </c>
      <c r="C15" s="138" t="s">
        <v>190</v>
      </c>
      <c r="D15" s="12"/>
      <c r="E15" s="13" t="s">
        <v>42</v>
      </c>
      <c r="F15" s="14">
        <v>468</v>
      </c>
      <c r="G15" s="13"/>
      <c r="H15" s="141">
        <v>94616</v>
      </c>
      <c r="I15" s="16" t="s">
        <v>191</v>
      </c>
    </row>
    <row r="16" spans="1:9" ht="20.25" customHeight="1">
      <c r="A16" s="32">
        <f t="shared" si="0"/>
        <v>11</v>
      </c>
      <c r="B16" s="33" t="s">
        <v>112</v>
      </c>
      <c r="C16" s="138" t="s">
        <v>90</v>
      </c>
      <c r="D16" s="12"/>
      <c r="E16" s="13" t="s">
        <v>40</v>
      </c>
      <c r="F16" s="14">
        <v>93</v>
      </c>
      <c r="G16" s="13"/>
      <c r="H16" s="141">
        <v>70000</v>
      </c>
      <c r="I16" s="16" t="s">
        <v>126</v>
      </c>
    </row>
    <row r="17" spans="1:9" ht="20.25" customHeight="1">
      <c r="A17" s="32">
        <f t="shared" si="0"/>
        <v>12</v>
      </c>
      <c r="B17" s="33" t="s">
        <v>112</v>
      </c>
      <c r="C17" s="138" t="s">
        <v>170</v>
      </c>
      <c r="D17" s="12"/>
      <c r="E17" s="13" t="s">
        <v>40</v>
      </c>
      <c r="F17" s="14">
        <v>528</v>
      </c>
      <c r="G17" s="13"/>
      <c r="H17" s="141">
        <v>50000</v>
      </c>
      <c r="I17" s="16" t="s">
        <v>185</v>
      </c>
    </row>
    <row r="18" spans="1:9" ht="20.25" customHeight="1">
      <c r="A18" s="32">
        <f t="shared" si="0"/>
        <v>13</v>
      </c>
      <c r="B18" s="33" t="s">
        <v>112</v>
      </c>
      <c r="C18" s="138" t="s">
        <v>108</v>
      </c>
      <c r="D18" s="12"/>
      <c r="E18" s="13" t="s">
        <v>40</v>
      </c>
      <c r="F18" s="14">
        <v>115</v>
      </c>
      <c r="G18" s="13"/>
      <c r="H18" s="141">
        <v>40000</v>
      </c>
      <c r="I18" s="16" t="s">
        <v>41</v>
      </c>
    </row>
    <row r="19" spans="1:9" ht="20.25" customHeight="1">
      <c r="A19" s="32">
        <f t="shared" si="0"/>
        <v>14</v>
      </c>
      <c r="B19" s="33" t="s">
        <v>112</v>
      </c>
      <c r="C19" s="138" t="s">
        <v>127</v>
      </c>
      <c r="D19" s="12"/>
      <c r="E19" s="13" t="s">
        <v>40</v>
      </c>
      <c r="F19" s="14">
        <v>451</v>
      </c>
      <c r="G19" s="13"/>
      <c r="H19" s="141">
        <v>60000</v>
      </c>
      <c r="I19" s="16" t="s">
        <v>193</v>
      </c>
    </row>
    <row r="20" spans="1:9" ht="20.25" customHeight="1">
      <c r="A20" s="32">
        <f t="shared" si="0"/>
        <v>15</v>
      </c>
      <c r="B20" s="33" t="s">
        <v>112</v>
      </c>
      <c r="C20" s="138" t="s">
        <v>14</v>
      </c>
      <c r="D20" s="12"/>
      <c r="E20" s="13" t="s">
        <v>42</v>
      </c>
      <c r="F20" s="14">
        <v>525</v>
      </c>
      <c r="G20" s="13"/>
      <c r="H20" s="141">
        <v>70000</v>
      </c>
      <c r="I20" s="16" t="s">
        <v>194</v>
      </c>
    </row>
    <row r="21" spans="1:9" ht="20.25" customHeight="1">
      <c r="A21" s="32">
        <f t="shared" si="0"/>
        <v>16</v>
      </c>
      <c r="B21" s="33" t="s">
        <v>112</v>
      </c>
      <c r="C21" s="138" t="s">
        <v>59</v>
      </c>
      <c r="D21" s="12"/>
      <c r="E21" s="13" t="s">
        <v>40</v>
      </c>
      <c r="F21" s="14">
        <v>185</v>
      </c>
      <c r="G21" s="14"/>
      <c r="H21" s="141">
        <v>40000</v>
      </c>
      <c r="I21" s="16" t="s">
        <v>41</v>
      </c>
    </row>
    <row r="22" spans="1:9" ht="20.25" customHeight="1">
      <c r="A22" s="125">
        <f t="shared" si="0"/>
        <v>17</v>
      </c>
      <c r="B22" s="33" t="s">
        <v>112</v>
      </c>
      <c r="C22" s="124" t="s">
        <v>120</v>
      </c>
      <c r="D22" s="104"/>
      <c r="E22" s="105" t="s">
        <v>42</v>
      </c>
      <c r="F22" s="107">
        <v>113</v>
      </c>
      <c r="G22" s="107"/>
      <c r="H22" s="142">
        <v>0</v>
      </c>
      <c r="I22" s="108" t="s">
        <v>66</v>
      </c>
    </row>
    <row r="23" spans="1:9" ht="20.25" customHeight="1">
      <c r="A23" s="125">
        <f t="shared" si="0"/>
        <v>18</v>
      </c>
      <c r="B23" s="33" t="s">
        <v>112</v>
      </c>
      <c r="C23" s="106" t="s">
        <v>79</v>
      </c>
      <c r="D23" s="104"/>
      <c r="E23" s="105" t="s">
        <v>40</v>
      </c>
      <c r="F23" s="107">
        <v>407</v>
      </c>
      <c r="G23" s="105"/>
      <c r="H23" s="142">
        <v>0</v>
      </c>
      <c r="I23" s="108" t="s">
        <v>192</v>
      </c>
    </row>
    <row r="24" spans="1:9" ht="20.25" customHeight="1">
      <c r="A24" s="112">
        <v>16</v>
      </c>
      <c r="B24" s="187" t="s">
        <v>8</v>
      </c>
      <c r="C24" s="188"/>
      <c r="D24" s="188"/>
      <c r="E24" s="189"/>
      <c r="F24" s="35"/>
      <c r="G24" s="36"/>
      <c r="H24" s="152">
        <f>SUM(H6:H23)</f>
        <v>889616</v>
      </c>
      <c r="I24" s="36"/>
    </row>
    <row r="25" spans="1:9" ht="20.25" customHeight="1">
      <c r="A25" s="34">
        <v>1</v>
      </c>
      <c r="B25" s="33" t="s">
        <v>2</v>
      </c>
      <c r="C25" s="12" t="s">
        <v>139</v>
      </c>
      <c r="D25" s="12"/>
      <c r="E25" s="13" t="s">
        <v>42</v>
      </c>
      <c r="F25" s="14">
        <v>62</v>
      </c>
      <c r="G25" s="13"/>
      <c r="H25" s="141">
        <v>45000</v>
      </c>
      <c r="I25" s="16" t="s">
        <v>66</v>
      </c>
    </row>
    <row r="26" spans="1:9" ht="20.25" customHeight="1">
      <c r="A26" s="34">
        <f>SUM(A25+1)</f>
        <v>2</v>
      </c>
      <c r="B26" s="34" t="s">
        <v>32</v>
      </c>
      <c r="C26" s="12" t="s">
        <v>19</v>
      </c>
      <c r="D26" s="12"/>
      <c r="E26" s="13" t="s">
        <v>42</v>
      </c>
      <c r="F26" s="14">
        <v>103</v>
      </c>
      <c r="G26" s="13"/>
      <c r="H26" s="141">
        <v>40000</v>
      </c>
      <c r="I26" s="16" t="s">
        <v>66</v>
      </c>
    </row>
    <row r="27" spans="1:9" ht="20.25" customHeight="1">
      <c r="A27" s="34">
        <f aca="true" t="shared" si="1" ref="A27:A32">SUM(A26+1)</f>
        <v>3</v>
      </c>
      <c r="B27" s="34" t="s">
        <v>32</v>
      </c>
      <c r="C27" s="12" t="s">
        <v>195</v>
      </c>
      <c r="D27" s="12"/>
      <c r="E27" s="13" t="s">
        <v>42</v>
      </c>
      <c r="F27" s="14">
        <v>43</v>
      </c>
      <c r="G27" s="13"/>
      <c r="H27" s="141">
        <v>40000</v>
      </c>
      <c r="I27" s="16" t="s">
        <v>66</v>
      </c>
    </row>
    <row r="28" spans="1:9" ht="20.25" customHeight="1">
      <c r="A28" s="34">
        <f t="shared" si="1"/>
        <v>4</v>
      </c>
      <c r="B28" s="34" t="s">
        <v>32</v>
      </c>
      <c r="C28" s="12" t="s">
        <v>196</v>
      </c>
      <c r="D28" s="12"/>
      <c r="E28" s="13" t="s">
        <v>42</v>
      </c>
      <c r="F28" s="14">
        <v>609</v>
      </c>
      <c r="G28" s="13"/>
      <c r="H28" s="141">
        <v>135544</v>
      </c>
      <c r="I28" s="16" t="s">
        <v>197</v>
      </c>
    </row>
    <row r="29" spans="1:9" ht="20.25" customHeight="1">
      <c r="A29" s="34">
        <f t="shared" si="1"/>
        <v>5</v>
      </c>
      <c r="B29" s="34" t="s">
        <v>32</v>
      </c>
      <c r="C29" s="12" t="s">
        <v>84</v>
      </c>
      <c r="D29" s="12"/>
      <c r="E29" s="13" t="s">
        <v>42</v>
      </c>
      <c r="F29" s="14">
        <v>22</v>
      </c>
      <c r="G29" s="13"/>
      <c r="H29" s="141">
        <v>40000</v>
      </c>
      <c r="I29" s="16" t="s">
        <v>66</v>
      </c>
    </row>
    <row r="30" spans="1:9" ht="20.25" customHeight="1">
      <c r="A30" s="34">
        <f t="shared" si="1"/>
        <v>6</v>
      </c>
      <c r="B30" s="34" t="s">
        <v>32</v>
      </c>
      <c r="C30" s="12" t="s">
        <v>128</v>
      </c>
      <c r="D30" s="12"/>
      <c r="E30" s="13" t="s">
        <v>40</v>
      </c>
      <c r="F30" s="14">
        <v>262</v>
      </c>
      <c r="G30" s="13"/>
      <c r="H30" s="141">
        <v>80000</v>
      </c>
      <c r="I30" s="16" t="s">
        <v>198</v>
      </c>
    </row>
    <row r="31" spans="1:9" ht="20.25" customHeight="1">
      <c r="A31" s="34">
        <f t="shared" si="1"/>
        <v>7</v>
      </c>
      <c r="B31" s="34" t="s">
        <v>32</v>
      </c>
      <c r="C31" s="12" t="s">
        <v>199</v>
      </c>
      <c r="D31" s="12"/>
      <c r="E31" s="13" t="s">
        <v>42</v>
      </c>
      <c r="F31" s="14">
        <v>47</v>
      </c>
      <c r="G31" s="13"/>
      <c r="H31" s="141">
        <v>35000</v>
      </c>
      <c r="I31" s="16" t="s">
        <v>123</v>
      </c>
    </row>
    <row r="32" spans="1:9" ht="20.25" customHeight="1">
      <c r="A32" s="110">
        <f t="shared" si="1"/>
        <v>8</v>
      </c>
      <c r="B32" s="34" t="s">
        <v>32</v>
      </c>
      <c r="C32" s="139" t="s">
        <v>223</v>
      </c>
      <c r="D32" s="12"/>
      <c r="E32" s="13" t="s">
        <v>40</v>
      </c>
      <c r="F32" s="14">
        <v>280</v>
      </c>
      <c r="G32" s="13"/>
      <c r="H32" s="141">
        <v>0</v>
      </c>
      <c r="I32" s="108" t="s">
        <v>224</v>
      </c>
    </row>
    <row r="33" spans="1:9" ht="20.25" customHeight="1">
      <c r="A33" s="112">
        <v>7</v>
      </c>
      <c r="B33" s="187" t="s">
        <v>8</v>
      </c>
      <c r="C33" s="188"/>
      <c r="D33" s="188"/>
      <c r="E33" s="189"/>
      <c r="F33" s="35"/>
      <c r="G33" s="36"/>
      <c r="H33" s="152">
        <f>FLOOR(SUM(H25:H32),1)</f>
        <v>415544</v>
      </c>
      <c r="I33" s="36"/>
    </row>
    <row r="34" spans="1:9" ht="20.25" customHeight="1">
      <c r="A34" s="111">
        <v>1</v>
      </c>
      <c r="B34" s="33" t="s">
        <v>61</v>
      </c>
      <c r="C34" s="12" t="s">
        <v>119</v>
      </c>
      <c r="D34" s="12"/>
      <c r="E34" s="13" t="s">
        <v>40</v>
      </c>
      <c r="F34" s="14">
        <v>179</v>
      </c>
      <c r="G34" s="13"/>
      <c r="H34" s="141">
        <v>95000</v>
      </c>
      <c r="I34" s="16" t="s">
        <v>200</v>
      </c>
    </row>
    <row r="35" spans="1:9" ht="20.25" customHeight="1">
      <c r="A35" s="111">
        <f aca="true" t="shared" si="2" ref="A35:A40">SUM(A34+1)</f>
        <v>2</v>
      </c>
      <c r="B35" s="34" t="s">
        <v>32</v>
      </c>
      <c r="C35" s="12" t="s">
        <v>110</v>
      </c>
      <c r="D35" s="12"/>
      <c r="E35" s="13" t="s">
        <v>42</v>
      </c>
      <c r="F35" s="14">
        <v>85</v>
      </c>
      <c r="G35" s="13"/>
      <c r="H35" s="141">
        <v>40000</v>
      </c>
      <c r="I35" s="16" t="s">
        <v>66</v>
      </c>
    </row>
    <row r="36" spans="1:9" ht="20.25" customHeight="1">
      <c r="A36" s="111">
        <f t="shared" si="2"/>
        <v>3</v>
      </c>
      <c r="B36" s="34" t="s">
        <v>32</v>
      </c>
      <c r="C36" s="12" t="s">
        <v>89</v>
      </c>
      <c r="D36" s="12"/>
      <c r="E36" s="13" t="s">
        <v>42</v>
      </c>
      <c r="F36" s="14">
        <v>218</v>
      </c>
      <c r="G36" s="13"/>
      <c r="H36" s="141">
        <v>60000</v>
      </c>
      <c r="I36" s="16" t="s">
        <v>201</v>
      </c>
    </row>
    <row r="37" spans="1:9" ht="20.25" customHeight="1">
      <c r="A37" s="111">
        <f t="shared" si="2"/>
        <v>4</v>
      </c>
      <c r="B37" s="34" t="s">
        <v>32</v>
      </c>
      <c r="C37" s="12" t="s">
        <v>69</v>
      </c>
      <c r="D37" s="12" t="s">
        <v>70</v>
      </c>
      <c r="E37" s="13" t="s">
        <v>42</v>
      </c>
      <c r="F37" s="14">
        <v>120</v>
      </c>
      <c r="G37" s="14">
        <v>13</v>
      </c>
      <c r="H37" s="141">
        <v>40000</v>
      </c>
      <c r="I37" s="16" t="s">
        <v>71</v>
      </c>
    </row>
    <row r="38" spans="1:9" ht="20.25" customHeight="1">
      <c r="A38" s="111">
        <f t="shared" si="2"/>
        <v>5</v>
      </c>
      <c r="B38" s="34" t="s">
        <v>32</v>
      </c>
      <c r="C38" s="12" t="s">
        <v>72</v>
      </c>
      <c r="D38" s="12"/>
      <c r="E38" s="13" t="s">
        <v>42</v>
      </c>
      <c r="F38" s="14">
        <v>301</v>
      </c>
      <c r="G38" s="13"/>
      <c r="H38" s="141">
        <v>40000</v>
      </c>
      <c r="I38" s="16" t="s">
        <v>66</v>
      </c>
    </row>
    <row r="39" spans="1:9" ht="20.25" customHeight="1">
      <c r="A39" s="111">
        <f t="shared" si="2"/>
        <v>6</v>
      </c>
      <c r="B39" s="34" t="s">
        <v>32</v>
      </c>
      <c r="C39" s="12" t="s">
        <v>203</v>
      </c>
      <c r="D39" s="12" t="s">
        <v>88</v>
      </c>
      <c r="E39" s="13" t="s">
        <v>40</v>
      </c>
      <c r="F39" s="14">
        <v>248</v>
      </c>
      <c r="G39" s="14">
        <v>63</v>
      </c>
      <c r="H39" s="141">
        <v>80000</v>
      </c>
      <c r="I39" s="16" t="s">
        <v>204</v>
      </c>
    </row>
    <row r="40" spans="1:9" ht="20.25" customHeight="1">
      <c r="A40" s="161">
        <f t="shared" si="2"/>
        <v>7</v>
      </c>
      <c r="B40" s="34" t="s">
        <v>32</v>
      </c>
      <c r="C40" s="157" t="s">
        <v>202</v>
      </c>
      <c r="D40" s="12"/>
      <c r="E40" s="158" t="s">
        <v>42</v>
      </c>
      <c r="F40" s="159">
        <v>202</v>
      </c>
      <c r="G40" s="14"/>
      <c r="H40" s="15">
        <v>0</v>
      </c>
      <c r="I40" s="160" t="s">
        <v>269</v>
      </c>
    </row>
    <row r="41" spans="1:9" ht="20.25" customHeight="1">
      <c r="A41" s="112">
        <v>6</v>
      </c>
      <c r="B41" s="187" t="s">
        <v>8</v>
      </c>
      <c r="C41" s="188"/>
      <c r="D41" s="188"/>
      <c r="E41" s="189"/>
      <c r="F41" s="35"/>
      <c r="G41" s="36"/>
      <c r="H41" s="152">
        <f>SUM(H34:H40)</f>
        <v>355000</v>
      </c>
      <c r="I41" s="36"/>
    </row>
    <row r="42" spans="1:9" ht="20.25" customHeight="1">
      <c r="A42" s="34">
        <v>1</v>
      </c>
      <c r="B42" s="33" t="s">
        <v>62</v>
      </c>
      <c r="C42" s="12" t="s">
        <v>90</v>
      </c>
      <c r="D42" s="12"/>
      <c r="E42" s="13" t="s">
        <v>42</v>
      </c>
      <c r="F42" s="14">
        <v>10</v>
      </c>
      <c r="G42" s="13"/>
      <c r="H42" s="141">
        <v>50000</v>
      </c>
      <c r="I42" s="16" t="s">
        <v>222</v>
      </c>
    </row>
    <row r="43" spans="1:9" ht="20.25" customHeight="1">
      <c r="A43" s="112">
        <v>1</v>
      </c>
      <c r="B43" s="187" t="s">
        <v>8</v>
      </c>
      <c r="C43" s="188"/>
      <c r="D43" s="188"/>
      <c r="E43" s="189"/>
      <c r="F43" s="35"/>
      <c r="G43" s="36"/>
      <c r="H43" s="152">
        <f>FLOOR(SUM(H42:H42),1)</f>
        <v>50000</v>
      </c>
      <c r="I43" s="36"/>
    </row>
    <row r="44" spans="1:9" ht="20.25" customHeight="1">
      <c r="A44" s="34">
        <v>1</v>
      </c>
      <c r="B44" s="33" t="s">
        <v>5</v>
      </c>
      <c r="C44" s="12" t="s">
        <v>143</v>
      </c>
      <c r="D44" s="12"/>
      <c r="E44" s="13" t="s">
        <v>42</v>
      </c>
      <c r="F44" s="14">
        <v>123</v>
      </c>
      <c r="G44" s="13"/>
      <c r="H44" s="141">
        <v>28000</v>
      </c>
      <c r="I44" s="16" t="s">
        <v>205</v>
      </c>
    </row>
    <row r="45" spans="1:9" ht="20.25" customHeight="1">
      <c r="A45" s="34">
        <f>SUM(A44+1)</f>
        <v>2</v>
      </c>
      <c r="B45" s="33"/>
      <c r="C45" s="12" t="s">
        <v>20</v>
      </c>
      <c r="D45" s="12"/>
      <c r="E45" s="13" t="s">
        <v>42</v>
      </c>
      <c r="F45" s="14"/>
      <c r="G45" s="13"/>
      <c r="H45" s="141">
        <v>110000</v>
      </c>
      <c r="I45" s="16" t="s">
        <v>228</v>
      </c>
    </row>
    <row r="46" spans="1:9" ht="20.25" customHeight="1">
      <c r="A46" s="34">
        <f aca="true" t="shared" si="3" ref="A46:A54">SUM(A45+1)</f>
        <v>3</v>
      </c>
      <c r="B46" s="34" t="s">
        <v>32</v>
      </c>
      <c r="C46" s="12" t="s">
        <v>93</v>
      </c>
      <c r="D46" s="12"/>
      <c r="E46" s="13" t="s">
        <v>40</v>
      </c>
      <c r="F46" s="14">
        <v>268</v>
      </c>
      <c r="G46" s="13"/>
      <c r="H46" s="141">
        <v>111000</v>
      </c>
      <c r="I46" s="16" t="s">
        <v>200</v>
      </c>
    </row>
    <row r="47" spans="1:9" ht="20.25" customHeight="1">
      <c r="A47" s="34">
        <f t="shared" si="3"/>
        <v>4</v>
      </c>
      <c r="B47" s="34" t="s">
        <v>32</v>
      </c>
      <c r="C47" s="12" t="s">
        <v>94</v>
      </c>
      <c r="D47" s="12"/>
      <c r="E47" s="13" t="s">
        <v>40</v>
      </c>
      <c r="F47" s="14">
        <v>134</v>
      </c>
      <c r="G47" s="13"/>
      <c r="H47" s="141">
        <v>140000</v>
      </c>
      <c r="I47" s="16" t="s">
        <v>206</v>
      </c>
    </row>
    <row r="48" spans="1:9" ht="20.25" customHeight="1">
      <c r="A48" s="34">
        <f t="shared" si="3"/>
        <v>5</v>
      </c>
      <c r="B48" s="34" t="s">
        <v>32</v>
      </c>
      <c r="C48" s="12" t="s">
        <v>73</v>
      </c>
      <c r="D48" s="12"/>
      <c r="E48" s="13" t="s">
        <v>40</v>
      </c>
      <c r="F48" s="14">
        <v>66</v>
      </c>
      <c r="G48" s="13"/>
      <c r="H48" s="141">
        <v>55000</v>
      </c>
      <c r="I48" s="16" t="s">
        <v>208</v>
      </c>
    </row>
    <row r="49" spans="1:9" ht="20.25" customHeight="1">
      <c r="A49" s="34">
        <f t="shared" si="3"/>
        <v>6</v>
      </c>
      <c r="B49" s="34" t="s">
        <v>32</v>
      </c>
      <c r="C49" s="12" t="s">
        <v>144</v>
      </c>
      <c r="D49" s="12"/>
      <c r="E49" s="13" t="s">
        <v>42</v>
      </c>
      <c r="F49" s="14">
        <v>111</v>
      </c>
      <c r="G49" s="13"/>
      <c r="H49" s="141">
        <v>30456</v>
      </c>
      <c r="I49" s="16" t="s">
        <v>205</v>
      </c>
    </row>
    <row r="50" spans="1:9" ht="20.25" customHeight="1">
      <c r="A50" s="34">
        <f t="shared" si="3"/>
        <v>7</v>
      </c>
      <c r="B50" s="34" t="s">
        <v>32</v>
      </c>
      <c r="C50" s="12" t="s">
        <v>209</v>
      </c>
      <c r="D50" s="12"/>
      <c r="E50" s="13" t="s">
        <v>42</v>
      </c>
      <c r="F50" s="14">
        <v>194</v>
      </c>
      <c r="G50" s="13"/>
      <c r="H50" s="141">
        <v>45000</v>
      </c>
      <c r="I50" s="16" t="s">
        <v>129</v>
      </c>
    </row>
    <row r="51" spans="1:9" ht="20.25" customHeight="1">
      <c r="A51" s="34">
        <f t="shared" si="3"/>
        <v>8</v>
      </c>
      <c r="B51" s="34" t="s">
        <v>32</v>
      </c>
      <c r="C51" s="12" t="s">
        <v>145</v>
      </c>
      <c r="D51" s="12"/>
      <c r="E51" s="13" t="s">
        <v>42</v>
      </c>
      <c r="F51" s="14">
        <v>109</v>
      </c>
      <c r="G51" s="13"/>
      <c r="H51" s="141">
        <v>38000</v>
      </c>
      <c r="I51" s="16" t="s">
        <v>129</v>
      </c>
    </row>
    <row r="52" spans="1:9" ht="20.25" customHeight="1">
      <c r="A52" s="34">
        <f t="shared" si="3"/>
        <v>9</v>
      </c>
      <c r="B52" s="34" t="s">
        <v>32</v>
      </c>
      <c r="C52" s="12" t="s">
        <v>92</v>
      </c>
      <c r="D52" s="12"/>
      <c r="E52" s="13" t="s">
        <v>40</v>
      </c>
      <c r="F52" s="14">
        <v>18</v>
      </c>
      <c r="G52" s="13"/>
      <c r="H52" s="141">
        <v>38000</v>
      </c>
      <c r="I52" s="16" t="s">
        <v>207</v>
      </c>
    </row>
    <row r="53" spans="1:9" ht="20.25" customHeight="1">
      <c r="A53" s="34">
        <f t="shared" si="3"/>
        <v>10</v>
      </c>
      <c r="B53" s="34" t="s">
        <v>32</v>
      </c>
      <c r="C53" s="12" t="s">
        <v>97</v>
      </c>
      <c r="D53" s="12"/>
      <c r="E53" s="13" t="s">
        <v>40</v>
      </c>
      <c r="F53" s="14">
        <v>97</v>
      </c>
      <c r="G53" s="13"/>
      <c r="H53" s="141">
        <v>38000</v>
      </c>
      <c r="I53" s="16" t="s">
        <v>207</v>
      </c>
    </row>
    <row r="54" spans="1:9" ht="20.25" customHeight="1">
      <c r="A54" s="143">
        <f t="shared" si="3"/>
        <v>11</v>
      </c>
      <c r="B54" s="34"/>
      <c r="C54" s="139" t="s">
        <v>95</v>
      </c>
      <c r="D54" s="12"/>
      <c r="E54" s="13"/>
      <c r="F54" s="14"/>
      <c r="G54" s="13"/>
      <c r="H54" s="141"/>
      <c r="I54" s="108" t="s">
        <v>229</v>
      </c>
    </row>
    <row r="55" spans="1:9" ht="20.25" customHeight="1">
      <c r="A55" s="112">
        <v>10</v>
      </c>
      <c r="B55" s="187" t="s">
        <v>8</v>
      </c>
      <c r="C55" s="188"/>
      <c r="D55" s="188"/>
      <c r="E55" s="189"/>
      <c r="F55" s="35"/>
      <c r="G55" s="36"/>
      <c r="H55" s="152">
        <f>FLOOR(SUM(H44:H54),1)</f>
        <v>633456</v>
      </c>
      <c r="I55" s="36"/>
    </row>
    <row r="56" spans="1:9" ht="20.25" customHeight="1">
      <c r="A56" s="34">
        <v>1</v>
      </c>
      <c r="B56" s="33" t="s">
        <v>6</v>
      </c>
      <c r="C56" s="122" t="s">
        <v>137</v>
      </c>
      <c r="D56" s="12"/>
      <c r="E56" s="13" t="s">
        <v>40</v>
      </c>
      <c r="F56" s="14">
        <v>159</v>
      </c>
      <c r="G56" s="13"/>
      <c r="H56" s="141">
        <v>50000</v>
      </c>
      <c r="I56" s="16" t="s">
        <v>210</v>
      </c>
    </row>
    <row r="57" spans="1:9" ht="20.25" customHeight="1">
      <c r="A57" s="34">
        <f aca="true" t="shared" si="4" ref="A57:A63">SUM(A56+1)</f>
        <v>2</v>
      </c>
      <c r="B57" s="34" t="s">
        <v>32</v>
      </c>
      <c r="C57" s="123" t="s">
        <v>230</v>
      </c>
      <c r="D57" s="12"/>
      <c r="E57" s="13" t="s">
        <v>40</v>
      </c>
      <c r="F57" s="14">
        <v>135</v>
      </c>
      <c r="G57" s="13"/>
      <c r="H57" s="141">
        <v>35000</v>
      </c>
      <c r="I57" s="16" t="s">
        <v>208</v>
      </c>
    </row>
    <row r="58" spans="1:9" ht="20.25" customHeight="1">
      <c r="A58" s="34">
        <f t="shared" si="4"/>
        <v>3</v>
      </c>
      <c r="B58" s="34" t="s">
        <v>32</v>
      </c>
      <c r="C58" s="122" t="s">
        <v>24</v>
      </c>
      <c r="D58" s="12"/>
      <c r="E58" s="13" t="s">
        <v>40</v>
      </c>
      <c r="F58" s="14">
        <v>135</v>
      </c>
      <c r="G58" s="13"/>
      <c r="H58" s="141">
        <v>50000</v>
      </c>
      <c r="I58" s="16" t="s">
        <v>208</v>
      </c>
    </row>
    <row r="59" spans="1:9" ht="20.25" customHeight="1">
      <c r="A59" s="34">
        <f t="shared" si="4"/>
        <v>4</v>
      </c>
      <c r="B59" s="34" t="s">
        <v>32</v>
      </c>
      <c r="C59" s="123" t="s">
        <v>231</v>
      </c>
      <c r="D59" s="12"/>
      <c r="E59" s="13" t="s">
        <v>40</v>
      </c>
      <c r="F59" s="14">
        <v>44</v>
      </c>
      <c r="G59" s="13"/>
      <c r="H59" s="141">
        <v>35000</v>
      </c>
      <c r="I59" s="16" t="s">
        <v>41</v>
      </c>
    </row>
    <row r="60" spans="1:9" ht="20.25" customHeight="1">
      <c r="A60" s="34">
        <f t="shared" si="4"/>
        <v>5</v>
      </c>
      <c r="B60" s="34" t="s">
        <v>32</v>
      </c>
      <c r="C60" s="122" t="s">
        <v>211</v>
      </c>
      <c r="D60" s="12"/>
      <c r="E60" s="13" t="s">
        <v>42</v>
      </c>
      <c r="F60" s="14">
        <v>36</v>
      </c>
      <c r="G60" s="13"/>
      <c r="H60" s="141">
        <v>65000</v>
      </c>
      <c r="I60" s="16" t="s">
        <v>212</v>
      </c>
    </row>
    <row r="61" spans="1:9" ht="20.25" customHeight="1">
      <c r="A61" s="34">
        <f t="shared" si="4"/>
        <v>6</v>
      </c>
      <c r="B61" s="34" t="s">
        <v>32</v>
      </c>
      <c r="C61" s="122" t="s">
        <v>130</v>
      </c>
      <c r="D61" s="12"/>
      <c r="E61" s="13" t="s">
        <v>40</v>
      </c>
      <c r="F61" s="14">
        <v>44</v>
      </c>
      <c r="G61" s="13"/>
      <c r="H61" s="141">
        <v>50000</v>
      </c>
      <c r="I61" s="16" t="s">
        <v>41</v>
      </c>
    </row>
    <row r="62" spans="1:9" ht="20.25" customHeight="1">
      <c r="A62" s="34">
        <f t="shared" si="4"/>
        <v>7</v>
      </c>
      <c r="B62" s="34" t="s">
        <v>32</v>
      </c>
      <c r="C62" s="122" t="s">
        <v>131</v>
      </c>
      <c r="D62" s="12"/>
      <c r="E62" s="13" t="s">
        <v>40</v>
      </c>
      <c r="F62" s="17">
        <v>44</v>
      </c>
      <c r="G62" s="13"/>
      <c r="H62" s="141">
        <v>69500</v>
      </c>
      <c r="I62" s="16" t="s">
        <v>132</v>
      </c>
    </row>
    <row r="63" spans="1:9" ht="20.25" customHeight="1">
      <c r="A63" s="34">
        <f t="shared" si="4"/>
        <v>8</v>
      </c>
      <c r="B63" s="34" t="s">
        <v>32</v>
      </c>
      <c r="C63" s="122" t="s">
        <v>138</v>
      </c>
      <c r="D63" s="12"/>
      <c r="E63" s="13" t="s">
        <v>40</v>
      </c>
      <c r="F63" s="14"/>
      <c r="G63" s="13"/>
      <c r="H63" s="141">
        <v>14803</v>
      </c>
      <c r="I63" s="16" t="s">
        <v>232</v>
      </c>
    </row>
    <row r="64" spans="1:9" ht="20.25" customHeight="1">
      <c r="A64" s="112">
        <v>8</v>
      </c>
      <c r="B64" s="187" t="s">
        <v>8</v>
      </c>
      <c r="C64" s="188"/>
      <c r="D64" s="188"/>
      <c r="E64" s="189"/>
      <c r="F64" s="35"/>
      <c r="G64" s="36"/>
      <c r="H64" s="152">
        <f>SUM(H56:H63)</f>
        <v>369303</v>
      </c>
      <c r="I64" s="36"/>
    </row>
    <row r="65" spans="1:9" ht="20.25" customHeight="1">
      <c r="A65" s="34">
        <v>1</v>
      </c>
      <c r="B65" s="33" t="s">
        <v>7</v>
      </c>
      <c r="C65" s="13" t="s">
        <v>260</v>
      </c>
      <c r="D65" s="12"/>
      <c r="E65" s="13" t="s">
        <v>42</v>
      </c>
      <c r="F65" s="14"/>
      <c r="G65" s="13"/>
      <c r="H65" s="141">
        <v>50000</v>
      </c>
      <c r="I65" s="16" t="s">
        <v>261</v>
      </c>
    </row>
    <row r="66" spans="1:9" ht="20.25" customHeight="1">
      <c r="A66" s="34">
        <f>SUM(A65+1)</f>
        <v>2</v>
      </c>
      <c r="B66" s="34" t="s">
        <v>32</v>
      </c>
      <c r="C66" s="13" t="s">
        <v>148</v>
      </c>
      <c r="D66" s="12"/>
      <c r="E66" s="13" t="s">
        <v>42</v>
      </c>
      <c r="F66" s="14"/>
      <c r="G66" s="13"/>
      <c r="H66" s="141">
        <v>70000</v>
      </c>
      <c r="I66" s="16" t="s">
        <v>201</v>
      </c>
    </row>
    <row r="67" spans="1:9" ht="20.25" customHeight="1">
      <c r="A67" s="34">
        <f aca="true" t="shared" si="5" ref="A67:A76">SUM(A66+1)</f>
        <v>3</v>
      </c>
      <c r="B67" s="34" t="s">
        <v>32</v>
      </c>
      <c r="C67" s="13" t="s">
        <v>147</v>
      </c>
      <c r="D67" s="12"/>
      <c r="E67" s="13" t="s">
        <v>42</v>
      </c>
      <c r="F67" s="14"/>
      <c r="G67" s="13"/>
      <c r="H67" s="141">
        <v>50000</v>
      </c>
      <c r="I67" s="16" t="s">
        <v>262</v>
      </c>
    </row>
    <row r="68" spans="1:9" ht="20.25" customHeight="1">
      <c r="A68" s="34">
        <f t="shared" si="5"/>
        <v>4</v>
      </c>
      <c r="B68" s="34" t="s">
        <v>32</v>
      </c>
      <c r="C68" s="13" t="s">
        <v>133</v>
      </c>
      <c r="D68" s="12"/>
      <c r="E68" s="13" t="s">
        <v>42</v>
      </c>
      <c r="F68" s="14">
        <v>68</v>
      </c>
      <c r="G68" s="13"/>
      <c r="H68" s="141">
        <v>60000</v>
      </c>
      <c r="I68" s="16" t="s">
        <v>134</v>
      </c>
    </row>
    <row r="69" spans="1:9" ht="20.25" customHeight="1">
      <c r="A69" s="34">
        <f t="shared" si="5"/>
        <v>5</v>
      </c>
      <c r="B69" s="34" t="s">
        <v>32</v>
      </c>
      <c r="C69" s="13" t="s">
        <v>146</v>
      </c>
      <c r="D69" s="12"/>
      <c r="E69" s="13" t="s">
        <v>42</v>
      </c>
      <c r="F69" s="14"/>
      <c r="G69" s="13"/>
      <c r="H69" s="141">
        <v>40000</v>
      </c>
      <c r="I69" s="16" t="s">
        <v>263</v>
      </c>
    </row>
    <row r="70" spans="1:9" ht="20.25" customHeight="1">
      <c r="A70" s="34">
        <f t="shared" si="5"/>
        <v>6</v>
      </c>
      <c r="B70" s="34" t="s">
        <v>32</v>
      </c>
      <c r="C70" s="13" t="s">
        <v>214</v>
      </c>
      <c r="D70" s="12"/>
      <c r="E70" s="13" t="s">
        <v>40</v>
      </c>
      <c r="F70" s="14"/>
      <c r="G70" s="13"/>
      <c r="H70" s="141">
        <v>166654</v>
      </c>
      <c r="I70" s="16" t="s">
        <v>215</v>
      </c>
    </row>
    <row r="71" spans="1:9" ht="20.25" customHeight="1">
      <c r="A71" s="34">
        <f t="shared" si="5"/>
        <v>7</v>
      </c>
      <c r="B71" s="34" t="s">
        <v>32</v>
      </c>
      <c r="C71" s="140" t="s">
        <v>257</v>
      </c>
      <c r="D71" s="12"/>
      <c r="E71" s="13" t="s">
        <v>42</v>
      </c>
      <c r="F71" s="14"/>
      <c r="G71" s="13"/>
      <c r="H71" s="141">
        <v>50000</v>
      </c>
      <c r="I71" s="16" t="s">
        <v>262</v>
      </c>
    </row>
    <row r="72" spans="1:9" ht="20.25" customHeight="1">
      <c r="A72" s="34">
        <f t="shared" si="5"/>
        <v>8</v>
      </c>
      <c r="B72" s="34" t="s">
        <v>32</v>
      </c>
      <c r="C72" s="13" t="s">
        <v>259</v>
      </c>
      <c r="D72" s="12"/>
      <c r="E72" s="13" t="s">
        <v>42</v>
      </c>
      <c r="F72" s="14"/>
      <c r="G72" s="13"/>
      <c r="H72" s="141">
        <v>70000</v>
      </c>
      <c r="I72" s="16" t="s">
        <v>201</v>
      </c>
    </row>
    <row r="73" spans="1:9" ht="20.25" customHeight="1">
      <c r="A73" s="34">
        <f t="shared" si="5"/>
        <v>9</v>
      </c>
      <c r="B73" s="34" t="s">
        <v>32</v>
      </c>
      <c r="C73" s="13" t="s">
        <v>135</v>
      </c>
      <c r="D73" s="12"/>
      <c r="E73" s="13" t="s">
        <v>40</v>
      </c>
      <c r="F73" s="14">
        <v>76</v>
      </c>
      <c r="G73" s="13"/>
      <c r="H73" s="141">
        <v>60000</v>
      </c>
      <c r="I73" s="16" t="s">
        <v>136</v>
      </c>
    </row>
    <row r="74" spans="1:9" ht="20.25" customHeight="1">
      <c r="A74" s="34">
        <f t="shared" si="5"/>
        <v>10</v>
      </c>
      <c r="B74" s="34" t="s">
        <v>32</v>
      </c>
      <c r="C74" s="13" t="s">
        <v>149</v>
      </c>
      <c r="D74" s="12"/>
      <c r="E74" s="13" t="s">
        <v>42</v>
      </c>
      <c r="F74" s="14"/>
      <c r="G74" s="13"/>
      <c r="H74" s="141">
        <v>110000</v>
      </c>
      <c r="I74" s="16" t="s">
        <v>264</v>
      </c>
    </row>
    <row r="75" spans="1:9" ht="20.25" customHeight="1">
      <c r="A75" s="34">
        <f t="shared" si="5"/>
        <v>11</v>
      </c>
      <c r="B75" s="34" t="s">
        <v>32</v>
      </c>
      <c r="C75" s="13" t="s">
        <v>258</v>
      </c>
      <c r="D75" s="12"/>
      <c r="E75" s="13" t="s">
        <v>42</v>
      </c>
      <c r="F75" s="14"/>
      <c r="G75" s="13"/>
      <c r="H75" s="141">
        <v>80000</v>
      </c>
      <c r="I75" s="16" t="s">
        <v>213</v>
      </c>
    </row>
    <row r="76" spans="1:9" ht="20.25" customHeight="1">
      <c r="A76" s="144">
        <f t="shared" si="5"/>
        <v>12</v>
      </c>
      <c r="B76" s="144" t="s">
        <v>32</v>
      </c>
      <c r="C76" s="145" t="s">
        <v>219</v>
      </c>
      <c r="D76" s="146"/>
      <c r="E76" s="145" t="s">
        <v>42</v>
      </c>
      <c r="F76" s="147"/>
      <c r="G76" s="145"/>
      <c r="H76" s="148">
        <v>60000</v>
      </c>
      <c r="I76" s="149" t="s">
        <v>265</v>
      </c>
    </row>
    <row r="77" spans="1:9" ht="20.25" customHeight="1">
      <c r="A77" s="150">
        <v>12</v>
      </c>
      <c r="B77" s="196" t="s">
        <v>8</v>
      </c>
      <c r="C77" s="196"/>
      <c r="D77" s="196"/>
      <c r="E77" s="196"/>
      <c r="F77" s="151"/>
      <c r="G77" s="151"/>
      <c r="H77" s="153">
        <f>SUM(H65:H76)</f>
        <v>866654</v>
      </c>
      <c r="I77" s="151"/>
    </row>
    <row r="78" spans="1:9" ht="20.25" customHeight="1">
      <c r="A78" s="37">
        <v>1</v>
      </c>
      <c r="B78" s="197" t="s">
        <v>63</v>
      </c>
      <c r="C78" s="197"/>
      <c r="D78" s="197"/>
      <c r="E78" s="197"/>
      <c r="F78" s="38"/>
      <c r="G78" s="38"/>
      <c r="H78" s="154">
        <v>600000</v>
      </c>
      <c r="I78" s="39" t="s">
        <v>113</v>
      </c>
    </row>
    <row r="79" spans="1:9" ht="20.25" customHeight="1">
      <c r="A79" s="113">
        <f>SUM(A24+A33+A41+A43+A55+A64+A77+A78)</f>
        <v>61</v>
      </c>
      <c r="B79" s="195" t="s">
        <v>9</v>
      </c>
      <c r="C79" s="195"/>
      <c r="D79" s="195"/>
      <c r="E79" s="195"/>
      <c r="F79" s="40"/>
      <c r="G79" s="186">
        <f>H77+H78+H64+H55+H43+H41+H33+H24</f>
        <v>4179573</v>
      </c>
      <c r="H79" s="186"/>
      <c r="I79" s="41"/>
    </row>
  </sheetData>
  <sheetProtection/>
  <mergeCells count="13">
    <mergeCell ref="B43:E43"/>
    <mergeCell ref="B77:E77"/>
    <mergeCell ref="B78:E78"/>
    <mergeCell ref="G79:H79"/>
    <mergeCell ref="B41:E41"/>
    <mergeCell ref="B33:E33"/>
    <mergeCell ref="H4:H5"/>
    <mergeCell ref="A1:I2"/>
    <mergeCell ref="I4:I5"/>
    <mergeCell ref="B24:E24"/>
    <mergeCell ref="B79:E79"/>
    <mergeCell ref="B64:E64"/>
    <mergeCell ref="B55:E55"/>
  </mergeCells>
  <printOptions horizontalCentered="1"/>
  <pageMargins left="0.4724409448818898" right="0.3937007874015748" top="0.35433070866141736" bottom="0" header="0.5118110236220472" footer="0.5118110236220472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H18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5.57421875" style="29" customWidth="1"/>
    <col min="2" max="2" width="11.7109375" style="52" customWidth="1"/>
    <col min="3" max="3" width="35.00390625" style="29" customWidth="1"/>
    <col min="4" max="4" width="9.140625" style="52" customWidth="1"/>
    <col min="5" max="5" width="7.7109375" style="52" customWidth="1"/>
    <col min="6" max="6" width="11.7109375" style="53" bestFit="1" customWidth="1"/>
    <col min="7" max="7" width="19.8515625" style="29" customWidth="1"/>
    <col min="8" max="8" width="10.140625" style="42" bestFit="1" customWidth="1"/>
    <col min="9" max="16384" width="9.140625" style="29" customWidth="1"/>
  </cols>
  <sheetData>
    <row r="1" spans="1:7" ht="24" customHeight="1">
      <c r="A1" s="198" t="s">
        <v>266</v>
      </c>
      <c r="B1" s="198"/>
      <c r="C1" s="198"/>
      <c r="D1" s="198"/>
      <c r="E1" s="198"/>
      <c r="F1" s="198"/>
      <c r="G1" s="198"/>
    </row>
    <row r="2" ht="24.75" customHeight="1"/>
    <row r="3" spans="1:7" ht="24.75" customHeight="1">
      <c r="A3" s="43" t="s">
        <v>25</v>
      </c>
      <c r="B3" s="43" t="s">
        <v>26</v>
      </c>
      <c r="C3" s="44" t="s">
        <v>27</v>
      </c>
      <c r="D3" s="43" t="s">
        <v>28</v>
      </c>
      <c r="E3" s="43" t="s">
        <v>29</v>
      </c>
      <c r="F3" s="54" t="s">
        <v>30</v>
      </c>
      <c r="G3" s="45" t="s">
        <v>31</v>
      </c>
    </row>
    <row r="4" spans="1:7" ht="24.75" customHeight="1">
      <c r="A4" s="43"/>
      <c r="B4" s="2" t="s">
        <v>99</v>
      </c>
      <c r="C4" s="3"/>
      <c r="D4" s="43"/>
      <c r="E4" s="43"/>
      <c r="F4" s="55"/>
      <c r="G4" s="3"/>
    </row>
    <row r="5" spans="1:8" ht="24.75" customHeight="1">
      <c r="A5" s="199" t="s">
        <v>34</v>
      </c>
      <c r="B5" s="200"/>
      <c r="C5" s="201"/>
      <c r="D5" s="56">
        <f>SUM(D4:D4)</f>
        <v>0</v>
      </c>
      <c r="E5" s="56">
        <f>SUM(E4:E4)</f>
        <v>0</v>
      </c>
      <c r="F5" s="57">
        <f>SUM(F4:F4)</f>
        <v>0</v>
      </c>
      <c r="G5" s="46"/>
      <c r="H5" s="47"/>
    </row>
    <row r="6" spans="1:7" ht="24.75" customHeight="1">
      <c r="A6" s="43"/>
      <c r="B6" s="48" t="s">
        <v>33</v>
      </c>
      <c r="C6" s="49"/>
      <c r="D6" s="48"/>
      <c r="E6" s="48"/>
      <c r="F6" s="58"/>
      <c r="G6" s="49"/>
    </row>
    <row r="7" spans="1:7" ht="24.75" customHeight="1">
      <c r="A7" s="199" t="s">
        <v>34</v>
      </c>
      <c r="B7" s="200"/>
      <c r="C7" s="201"/>
      <c r="D7" s="56">
        <f>SUM(D6:D6)</f>
        <v>0</v>
      </c>
      <c r="E7" s="56">
        <f>SUM(E6:E6)</f>
        <v>0</v>
      </c>
      <c r="F7" s="57">
        <f>SUM(F6:F6)</f>
        <v>0</v>
      </c>
      <c r="G7" s="46"/>
    </row>
    <row r="8" spans="1:7" ht="24.75" customHeight="1">
      <c r="A8" s="43">
        <v>1</v>
      </c>
      <c r="B8" s="48" t="s">
        <v>35</v>
      </c>
      <c r="C8" s="109" t="s">
        <v>270</v>
      </c>
      <c r="D8" s="48"/>
      <c r="E8" s="48">
        <v>1</v>
      </c>
      <c r="F8" s="55">
        <v>31712</v>
      </c>
      <c r="G8" s="3" t="s">
        <v>271</v>
      </c>
    </row>
    <row r="9" spans="1:7" ht="24.75" customHeight="1">
      <c r="A9" s="199" t="s">
        <v>34</v>
      </c>
      <c r="B9" s="200"/>
      <c r="C9" s="201"/>
      <c r="D9" s="56">
        <f>SUM(D8:D8)</f>
        <v>0</v>
      </c>
      <c r="E9" s="56">
        <f>SUM(E8:E8)</f>
        <v>1</v>
      </c>
      <c r="F9" s="57">
        <f>SUM(F8:F8)</f>
        <v>31712</v>
      </c>
      <c r="G9" s="46"/>
    </row>
    <row r="10" spans="1:7" ht="24.75" customHeight="1">
      <c r="A10" s="43">
        <v>1</v>
      </c>
      <c r="B10" s="48" t="s">
        <v>217</v>
      </c>
      <c r="C10" s="109" t="s">
        <v>221</v>
      </c>
      <c r="D10" s="48"/>
      <c r="E10" s="48">
        <v>1</v>
      </c>
      <c r="F10" s="55">
        <v>96294</v>
      </c>
      <c r="G10" s="3"/>
    </row>
    <row r="11" spans="1:7" ht="24.75" customHeight="1">
      <c r="A11" s="199" t="s">
        <v>34</v>
      </c>
      <c r="B11" s="200"/>
      <c r="C11" s="201"/>
      <c r="D11" s="56">
        <f>SUM(D10:D10)</f>
        <v>0</v>
      </c>
      <c r="E11" s="56">
        <f>SUM(E10:E10)</f>
        <v>1</v>
      </c>
      <c r="F11" s="155">
        <f>SUM(F10:F10)</f>
        <v>96294</v>
      </c>
      <c r="G11" s="46"/>
    </row>
    <row r="12" spans="1:7" ht="24.75" customHeight="1">
      <c r="A12" s="43"/>
      <c r="B12" s="48" t="s">
        <v>36</v>
      </c>
      <c r="C12" s="3"/>
      <c r="D12" s="48"/>
      <c r="E12" s="48"/>
      <c r="F12" s="58">
        <v>0</v>
      </c>
      <c r="G12" s="3"/>
    </row>
    <row r="13" spans="1:7" ht="24.75" customHeight="1">
      <c r="A13" s="199" t="s">
        <v>34</v>
      </c>
      <c r="B13" s="200"/>
      <c r="C13" s="201"/>
      <c r="D13" s="56">
        <f>SUM(D12:D12)</f>
        <v>0</v>
      </c>
      <c r="E13" s="56">
        <f>SUM(E12:E12)</f>
        <v>0</v>
      </c>
      <c r="F13" s="57">
        <f>SUM(F12:F12)</f>
        <v>0</v>
      </c>
      <c r="G13" s="46"/>
    </row>
    <row r="14" spans="1:7" ht="24.75" customHeight="1">
      <c r="A14" s="50"/>
      <c r="B14" s="4" t="s">
        <v>37</v>
      </c>
      <c r="C14" s="5"/>
      <c r="D14" s="59"/>
      <c r="E14" s="59"/>
      <c r="F14" s="60"/>
      <c r="G14" s="3"/>
    </row>
    <row r="15" spans="1:7" ht="24.75" customHeight="1">
      <c r="A15" s="199" t="s">
        <v>34</v>
      </c>
      <c r="B15" s="200"/>
      <c r="C15" s="201"/>
      <c r="D15" s="56">
        <f>SUM(D14:D14)</f>
        <v>0</v>
      </c>
      <c r="E15" s="56">
        <f>SUM(E14:E14)</f>
        <v>0</v>
      </c>
      <c r="F15" s="57">
        <f>SUM(F14:F14)</f>
        <v>0</v>
      </c>
      <c r="G15" s="46"/>
    </row>
    <row r="16" spans="1:7" ht="24.75" customHeight="1">
      <c r="A16" s="43">
        <v>3</v>
      </c>
      <c r="B16" s="48" t="s">
        <v>38</v>
      </c>
      <c r="C16" s="3" t="s">
        <v>218</v>
      </c>
      <c r="D16" s="48">
        <v>1237</v>
      </c>
      <c r="E16" s="48">
        <v>1</v>
      </c>
      <c r="F16" s="58">
        <v>200000</v>
      </c>
      <c r="G16" s="3" t="s">
        <v>267</v>
      </c>
    </row>
    <row r="17" spans="1:7" ht="24.75" customHeight="1">
      <c r="A17" s="199" t="s">
        <v>34</v>
      </c>
      <c r="B17" s="200"/>
      <c r="C17" s="201"/>
      <c r="D17" s="56"/>
      <c r="E17" s="56">
        <f>SUM(E16:E16)</f>
        <v>1</v>
      </c>
      <c r="F17" s="155">
        <f>SUM(F16:F16)</f>
        <v>200000</v>
      </c>
      <c r="G17" s="46"/>
    </row>
    <row r="18" spans="1:7" ht="24.75" customHeight="1">
      <c r="A18" s="202" t="s">
        <v>39</v>
      </c>
      <c r="B18" s="203"/>
      <c r="C18" s="204"/>
      <c r="D18" s="61"/>
      <c r="E18" s="61">
        <f>SUM(E17+E15+E13+E11+E9+E7+E5)</f>
        <v>3</v>
      </c>
      <c r="F18" s="156">
        <f>SUM(F17+F15+F13+F11+F9+F7+F5)</f>
        <v>328006</v>
      </c>
      <c r="G18" s="51"/>
    </row>
  </sheetData>
  <sheetProtection/>
  <mergeCells count="9">
    <mergeCell ref="A1:G1"/>
    <mergeCell ref="A15:C15"/>
    <mergeCell ref="A17:C17"/>
    <mergeCell ref="A18:C18"/>
    <mergeCell ref="A5:C5"/>
    <mergeCell ref="A7:C7"/>
    <mergeCell ref="A9:C9"/>
    <mergeCell ref="A13:C13"/>
    <mergeCell ref="A11:C11"/>
  </mergeCells>
  <printOptions horizontalCentered="1"/>
  <pageMargins left="0.37" right="0.32" top="0.59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G116"/>
  <sheetViews>
    <sheetView view="pageBreakPreview" zoomScale="115" zoomScaleSheetLayoutView="115" zoomScalePageLayoutView="0" workbookViewId="0" topLeftCell="A112">
      <selection activeCell="G4" sqref="G4"/>
    </sheetView>
  </sheetViews>
  <sheetFormatPr defaultColWidth="9.140625" defaultRowHeight="12.75"/>
  <cols>
    <col min="1" max="1" width="9.140625" style="29" customWidth="1"/>
    <col min="2" max="2" width="14.7109375" style="29" customWidth="1"/>
    <col min="3" max="3" width="20.421875" style="29" customWidth="1"/>
    <col min="4" max="4" width="10.7109375" style="29" customWidth="1"/>
    <col min="5" max="5" width="8.7109375" style="29" customWidth="1"/>
    <col min="6" max="6" width="13.7109375" style="29" customWidth="1"/>
    <col min="7" max="7" width="16.57421875" style="29" customWidth="1"/>
    <col min="8" max="16384" width="9.140625" style="29" customWidth="1"/>
  </cols>
  <sheetData>
    <row r="1" spans="1:7" ht="9.75" customHeight="1">
      <c r="A1" s="205" t="s">
        <v>220</v>
      </c>
      <c r="B1" s="205"/>
      <c r="C1" s="205"/>
      <c r="D1" s="205"/>
      <c r="E1" s="205"/>
      <c r="F1" s="205"/>
      <c r="G1" s="205"/>
    </row>
    <row r="2" spans="1:7" ht="9.75" customHeight="1" thickBot="1">
      <c r="A2" s="205"/>
      <c r="B2" s="205"/>
      <c r="C2" s="205"/>
      <c r="D2" s="205"/>
      <c r="E2" s="205"/>
      <c r="F2" s="205"/>
      <c r="G2" s="205"/>
    </row>
    <row r="3" spans="1:7" ht="24.75" customHeight="1">
      <c r="A3" s="62" t="s">
        <v>100</v>
      </c>
      <c r="B3" s="62" t="s">
        <v>101</v>
      </c>
      <c r="C3" s="63" t="s">
        <v>102</v>
      </c>
      <c r="D3" s="64" t="s">
        <v>55</v>
      </c>
      <c r="E3" s="97" t="s">
        <v>103</v>
      </c>
      <c r="F3" s="64" t="s">
        <v>104</v>
      </c>
      <c r="G3" s="65" t="s">
        <v>106</v>
      </c>
    </row>
    <row r="4" spans="1:7" ht="16.5" customHeight="1">
      <c r="A4" s="50">
        <v>1</v>
      </c>
      <c r="B4" s="50" t="s">
        <v>1</v>
      </c>
      <c r="C4" s="127" t="s">
        <v>74</v>
      </c>
      <c r="D4" s="128"/>
      <c r="E4" s="129">
        <v>1</v>
      </c>
      <c r="F4" s="130">
        <v>1000</v>
      </c>
      <c r="G4" s="86">
        <f>SUM(F4*12.8)</f>
        <v>12800</v>
      </c>
    </row>
    <row r="5" spans="1:7" ht="16.5" customHeight="1">
      <c r="A5" s="50">
        <f>SUM(A4+1)</f>
        <v>2</v>
      </c>
      <c r="B5" s="67" t="s">
        <v>32</v>
      </c>
      <c r="C5" s="131" t="s">
        <v>78</v>
      </c>
      <c r="D5" s="128"/>
      <c r="E5" s="129">
        <v>1</v>
      </c>
      <c r="F5" s="132">
        <v>500</v>
      </c>
      <c r="G5" s="86">
        <f aca="true" t="shared" si="0" ref="G5:G68">SUM(F5*12.8)</f>
        <v>6400</v>
      </c>
    </row>
    <row r="6" spans="1:7" ht="16.5" customHeight="1">
      <c r="A6" s="50">
        <f aca="true" t="shared" si="1" ref="A6:A76">SUM(A5+1)</f>
        <v>3</v>
      </c>
      <c r="B6" s="67" t="s">
        <v>32</v>
      </c>
      <c r="C6" s="127" t="s">
        <v>60</v>
      </c>
      <c r="D6" s="128"/>
      <c r="E6" s="129">
        <v>1</v>
      </c>
      <c r="F6" s="132">
        <v>1000</v>
      </c>
      <c r="G6" s="86">
        <f t="shared" si="0"/>
        <v>12800</v>
      </c>
    </row>
    <row r="7" spans="1:7" ht="16.5" customHeight="1">
      <c r="A7" s="50">
        <f t="shared" si="1"/>
        <v>4</v>
      </c>
      <c r="B7" s="67" t="s">
        <v>32</v>
      </c>
      <c r="C7" s="127" t="s">
        <v>150</v>
      </c>
      <c r="D7" s="128"/>
      <c r="E7" s="129">
        <v>1</v>
      </c>
      <c r="F7" s="130">
        <v>500</v>
      </c>
      <c r="G7" s="86">
        <f t="shared" si="0"/>
        <v>6400</v>
      </c>
    </row>
    <row r="8" spans="1:7" ht="16.5" customHeight="1">
      <c r="A8" s="50">
        <f t="shared" si="1"/>
        <v>5</v>
      </c>
      <c r="B8" s="67" t="s">
        <v>32</v>
      </c>
      <c r="C8" s="127" t="s">
        <v>242</v>
      </c>
      <c r="D8" s="128"/>
      <c r="E8" s="129">
        <v>1</v>
      </c>
      <c r="F8" s="130">
        <v>500</v>
      </c>
      <c r="G8" s="86">
        <f t="shared" si="0"/>
        <v>6400</v>
      </c>
    </row>
    <row r="9" spans="1:7" ht="16.5" customHeight="1">
      <c r="A9" s="50">
        <f t="shared" si="1"/>
        <v>6</v>
      </c>
      <c r="B9" s="67" t="s">
        <v>32</v>
      </c>
      <c r="C9" s="127" t="s">
        <v>77</v>
      </c>
      <c r="D9" s="128"/>
      <c r="E9" s="129">
        <v>1</v>
      </c>
      <c r="F9" s="130">
        <v>500</v>
      </c>
      <c r="G9" s="86">
        <f t="shared" si="0"/>
        <v>6400</v>
      </c>
    </row>
    <row r="10" spans="1:7" ht="16.5" customHeight="1">
      <c r="A10" s="50">
        <f t="shared" si="1"/>
        <v>7</v>
      </c>
      <c r="B10" s="67" t="s">
        <v>32</v>
      </c>
      <c r="C10" s="133" t="s">
        <v>151</v>
      </c>
      <c r="D10" s="128"/>
      <c r="E10" s="129">
        <v>1</v>
      </c>
      <c r="F10" s="132">
        <v>500</v>
      </c>
      <c r="G10" s="86">
        <f t="shared" si="0"/>
        <v>6400</v>
      </c>
    </row>
    <row r="11" spans="1:7" ht="16.5" customHeight="1">
      <c r="A11" s="50">
        <f t="shared" si="1"/>
        <v>8</v>
      </c>
      <c r="B11" s="67" t="s">
        <v>32</v>
      </c>
      <c r="C11" s="133" t="s">
        <v>152</v>
      </c>
      <c r="D11" s="128"/>
      <c r="E11" s="129">
        <v>1</v>
      </c>
      <c r="F11" s="132">
        <v>1000</v>
      </c>
      <c r="G11" s="86">
        <f t="shared" si="0"/>
        <v>12800</v>
      </c>
    </row>
    <row r="12" spans="1:7" ht="16.5" customHeight="1">
      <c r="A12" s="50">
        <f t="shared" si="1"/>
        <v>9</v>
      </c>
      <c r="B12" s="67" t="s">
        <v>32</v>
      </c>
      <c r="C12" s="134" t="s">
        <v>153</v>
      </c>
      <c r="D12" s="128"/>
      <c r="E12" s="129">
        <v>1</v>
      </c>
      <c r="F12" s="132">
        <v>1000</v>
      </c>
      <c r="G12" s="86">
        <f t="shared" si="0"/>
        <v>12800</v>
      </c>
    </row>
    <row r="13" spans="1:7" ht="16.5" customHeight="1">
      <c r="A13" s="50">
        <f t="shared" si="1"/>
        <v>10</v>
      </c>
      <c r="B13" s="67" t="s">
        <v>32</v>
      </c>
      <c r="C13" s="134" t="s">
        <v>154</v>
      </c>
      <c r="D13" s="128"/>
      <c r="E13" s="129">
        <v>1</v>
      </c>
      <c r="F13" s="132">
        <v>500</v>
      </c>
      <c r="G13" s="86">
        <f t="shared" si="0"/>
        <v>6400</v>
      </c>
    </row>
    <row r="14" spans="1:7" ht="16.5" customHeight="1">
      <c r="A14" s="50">
        <f t="shared" si="1"/>
        <v>11</v>
      </c>
      <c r="B14" s="67" t="s">
        <v>32</v>
      </c>
      <c r="C14" s="127" t="s">
        <v>13</v>
      </c>
      <c r="D14" s="128"/>
      <c r="E14" s="129">
        <v>1</v>
      </c>
      <c r="F14" s="130">
        <v>1000</v>
      </c>
      <c r="G14" s="86">
        <f t="shared" si="0"/>
        <v>12800</v>
      </c>
    </row>
    <row r="15" spans="1:7" ht="16.5" customHeight="1">
      <c r="A15" s="50">
        <f t="shared" si="1"/>
        <v>12</v>
      </c>
      <c r="B15" s="67" t="s">
        <v>32</v>
      </c>
      <c r="C15" s="134" t="s">
        <v>155</v>
      </c>
      <c r="D15" s="128"/>
      <c r="E15" s="129">
        <v>1</v>
      </c>
      <c r="F15" s="132">
        <v>500</v>
      </c>
      <c r="G15" s="86">
        <f t="shared" si="0"/>
        <v>6400</v>
      </c>
    </row>
    <row r="16" spans="1:7" ht="16.5" customHeight="1">
      <c r="A16" s="50">
        <f t="shared" si="1"/>
        <v>13</v>
      </c>
      <c r="B16" s="67" t="s">
        <v>32</v>
      </c>
      <c r="C16" s="127" t="s">
        <v>156</v>
      </c>
      <c r="D16" s="128"/>
      <c r="E16" s="129">
        <v>1</v>
      </c>
      <c r="F16" s="130">
        <v>500</v>
      </c>
      <c r="G16" s="86">
        <f t="shared" si="0"/>
        <v>6400</v>
      </c>
    </row>
    <row r="17" spans="1:7" ht="16.5" customHeight="1">
      <c r="A17" s="50">
        <f t="shared" si="1"/>
        <v>14</v>
      </c>
      <c r="B17" s="67" t="s">
        <v>32</v>
      </c>
      <c r="C17" s="127" t="s">
        <v>64</v>
      </c>
      <c r="D17" s="128"/>
      <c r="E17" s="129">
        <v>1</v>
      </c>
      <c r="F17" s="130">
        <v>500</v>
      </c>
      <c r="G17" s="86">
        <f t="shared" si="0"/>
        <v>6400</v>
      </c>
    </row>
    <row r="18" spans="1:7" ht="16.5" customHeight="1">
      <c r="A18" s="50">
        <f t="shared" si="1"/>
        <v>15</v>
      </c>
      <c r="B18" s="67" t="s">
        <v>32</v>
      </c>
      <c r="C18" s="135" t="s">
        <v>243</v>
      </c>
      <c r="D18" s="128"/>
      <c r="E18" s="129">
        <v>1</v>
      </c>
      <c r="F18" s="132">
        <v>500</v>
      </c>
      <c r="G18" s="86">
        <f t="shared" si="0"/>
        <v>6400</v>
      </c>
    </row>
    <row r="19" spans="1:7" ht="16.5" customHeight="1">
      <c r="A19" s="50">
        <f t="shared" si="1"/>
        <v>16</v>
      </c>
      <c r="B19" s="67" t="s">
        <v>32</v>
      </c>
      <c r="C19" s="127" t="s">
        <v>157</v>
      </c>
      <c r="D19" s="128"/>
      <c r="E19" s="129">
        <v>1</v>
      </c>
      <c r="F19" s="130">
        <v>1000</v>
      </c>
      <c r="G19" s="86">
        <f t="shared" si="0"/>
        <v>12800</v>
      </c>
    </row>
    <row r="20" spans="1:7" ht="16.5" customHeight="1">
      <c r="A20" s="50">
        <f t="shared" si="1"/>
        <v>17</v>
      </c>
      <c r="B20" s="67" t="s">
        <v>32</v>
      </c>
      <c r="C20" s="133" t="s">
        <v>121</v>
      </c>
      <c r="D20" s="128"/>
      <c r="E20" s="129">
        <v>1</v>
      </c>
      <c r="F20" s="132">
        <v>500</v>
      </c>
      <c r="G20" s="86">
        <f t="shared" si="0"/>
        <v>6400</v>
      </c>
    </row>
    <row r="21" spans="1:7" ht="16.5" customHeight="1">
      <c r="A21" s="50">
        <f t="shared" si="1"/>
        <v>18</v>
      </c>
      <c r="B21" s="67" t="s">
        <v>32</v>
      </c>
      <c r="C21" s="127" t="s">
        <v>158</v>
      </c>
      <c r="D21" s="128"/>
      <c r="E21" s="129">
        <v>1</v>
      </c>
      <c r="F21" s="130">
        <v>500</v>
      </c>
      <c r="G21" s="86">
        <f t="shared" si="0"/>
        <v>6400</v>
      </c>
    </row>
    <row r="22" spans="1:7" ht="16.5" customHeight="1">
      <c r="A22" s="50">
        <f t="shared" si="1"/>
        <v>19</v>
      </c>
      <c r="B22" s="67" t="s">
        <v>32</v>
      </c>
      <c r="C22" s="133" t="s">
        <v>122</v>
      </c>
      <c r="D22" s="128"/>
      <c r="E22" s="129">
        <v>1</v>
      </c>
      <c r="F22" s="132">
        <v>500</v>
      </c>
      <c r="G22" s="86">
        <f t="shared" si="0"/>
        <v>6400</v>
      </c>
    </row>
    <row r="23" spans="1:7" ht="16.5" customHeight="1">
      <c r="A23" s="50">
        <f t="shared" si="1"/>
        <v>20</v>
      </c>
      <c r="B23" s="67" t="s">
        <v>32</v>
      </c>
      <c r="C23" s="133" t="s">
        <v>244</v>
      </c>
      <c r="D23" s="128"/>
      <c r="E23" s="129">
        <v>1</v>
      </c>
      <c r="F23" s="132">
        <v>1000</v>
      </c>
      <c r="G23" s="86">
        <f t="shared" si="0"/>
        <v>12800</v>
      </c>
    </row>
    <row r="24" spans="1:7" ht="16.5" customHeight="1">
      <c r="A24" s="50">
        <f t="shared" si="1"/>
        <v>21</v>
      </c>
      <c r="B24" s="67" t="s">
        <v>32</v>
      </c>
      <c r="C24" s="127" t="s">
        <v>159</v>
      </c>
      <c r="D24" s="128"/>
      <c r="E24" s="129">
        <v>1</v>
      </c>
      <c r="F24" s="130">
        <v>500</v>
      </c>
      <c r="G24" s="86">
        <f t="shared" si="0"/>
        <v>6400</v>
      </c>
    </row>
    <row r="25" spans="1:7" ht="16.5" customHeight="1">
      <c r="A25" s="50">
        <f t="shared" si="1"/>
        <v>22</v>
      </c>
      <c r="B25" s="67" t="s">
        <v>32</v>
      </c>
      <c r="C25" s="127" t="s">
        <v>18</v>
      </c>
      <c r="D25" s="128"/>
      <c r="E25" s="129">
        <v>1</v>
      </c>
      <c r="F25" s="130">
        <v>500</v>
      </c>
      <c r="G25" s="86">
        <f t="shared" si="0"/>
        <v>6400</v>
      </c>
    </row>
    <row r="26" spans="1:7" ht="16.5" customHeight="1">
      <c r="A26" s="50">
        <f t="shared" si="1"/>
        <v>23</v>
      </c>
      <c r="B26" s="67" t="s">
        <v>32</v>
      </c>
      <c r="C26" s="127" t="s">
        <v>245</v>
      </c>
      <c r="D26" s="128"/>
      <c r="E26" s="129">
        <v>1</v>
      </c>
      <c r="F26" s="130">
        <v>500</v>
      </c>
      <c r="G26" s="86">
        <f t="shared" si="0"/>
        <v>6400</v>
      </c>
    </row>
    <row r="27" spans="1:7" ht="16.5" customHeight="1">
      <c r="A27" s="50">
        <f t="shared" si="1"/>
        <v>24</v>
      </c>
      <c r="B27" s="67" t="s">
        <v>32</v>
      </c>
      <c r="C27" s="127" t="s">
        <v>184</v>
      </c>
      <c r="D27" s="128"/>
      <c r="E27" s="129">
        <v>1</v>
      </c>
      <c r="F27" s="130">
        <v>500</v>
      </c>
      <c r="G27" s="86">
        <f t="shared" si="0"/>
        <v>6400</v>
      </c>
    </row>
    <row r="28" spans="1:7" ht="16.5" customHeight="1">
      <c r="A28" s="50">
        <f t="shared" si="1"/>
        <v>25</v>
      </c>
      <c r="B28" s="67" t="s">
        <v>32</v>
      </c>
      <c r="C28" s="127" t="s">
        <v>246</v>
      </c>
      <c r="D28" s="128"/>
      <c r="E28" s="129">
        <v>1</v>
      </c>
      <c r="F28" s="130">
        <v>1000</v>
      </c>
      <c r="G28" s="86">
        <f t="shared" si="0"/>
        <v>12800</v>
      </c>
    </row>
    <row r="29" spans="1:7" ht="16.5" customHeight="1">
      <c r="A29" s="50">
        <f t="shared" si="1"/>
        <v>26</v>
      </c>
      <c r="B29" s="67" t="s">
        <v>32</v>
      </c>
      <c r="C29" s="127" t="s">
        <v>247</v>
      </c>
      <c r="D29" s="128"/>
      <c r="E29" s="129">
        <v>1</v>
      </c>
      <c r="F29" s="130">
        <v>300</v>
      </c>
      <c r="G29" s="86">
        <f t="shared" si="0"/>
        <v>3840</v>
      </c>
    </row>
    <row r="30" spans="1:7" ht="16.5" customHeight="1">
      <c r="A30" s="50">
        <f t="shared" si="1"/>
        <v>27</v>
      </c>
      <c r="B30" s="67" t="s">
        <v>32</v>
      </c>
      <c r="C30" s="127" t="s">
        <v>160</v>
      </c>
      <c r="D30" s="128"/>
      <c r="E30" s="129">
        <v>1</v>
      </c>
      <c r="F30" s="130">
        <v>500</v>
      </c>
      <c r="G30" s="86">
        <f t="shared" si="0"/>
        <v>6400</v>
      </c>
    </row>
    <row r="31" spans="1:7" ht="16.5" customHeight="1">
      <c r="A31" s="50">
        <f t="shared" si="1"/>
        <v>28</v>
      </c>
      <c r="B31" s="67" t="s">
        <v>32</v>
      </c>
      <c r="C31" s="127" t="s">
        <v>161</v>
      </c>
      <c r="D31" s="128"/>
      <c r="E31" s="129">
        <v>1</v>
      </c>
      <c r="F31" s="130">
        <v>500</v>
      </c>
      <c r="G31" s="86">
        <f t="shared" si="0"/>
        <v>6400</v>
      </c>
    </row>
    <row r="32" spans="1:7" ht="16.5" customHeight="1">
      <c r="A32" s="50">
        <f t="shared" si="1"/>
        <v>29</v>
      </c>
      <c r="B32" s="67" t="s">
        <v>32</v>
      </c>
      <c r="C32" s="127" t="s">
        <v>248</v>
      </c>
      <c r="D32" s="128"/>
      <c r="E32" s="129">
        <v>1</v>
      </c>
      <c r="F32" s="130">
        <v>1000</v>
      </c>
      <c r="G32" s="86">
        <f t="shared" si="0"/>
        <v>12800</v>
      </c>
    </row>
    <row r="33" spans="1:7" ht="16.5" customHeight="1">
      <c r="A33" s="50">
        <f t="shared" si="1"/>
        <v>30</v>
      </c>
      <c r="B33" s="67" t="s">
        <v>32</v>
      </c>
      <c r="C33" s="127" t="s">
        <v>249</v>
      </c>
      <c r="D33" s="128"/>
      <c r="E33" s="129">
        <v>1</v>
      </c>
      <c r="F33" s="130">
        <v>500</v>
      </c>
      <c r="G33" s="86">
        <f t="shared" si="0"/>
        <v>6400</v>
      </c>
    </row>
    <row r="34" spans="1:7" ht="16.5" customHeight="1">
      <c r="A34" s="50">
        <f t="shared" si="1"/>
        <v>31</v>
      </c>
      <c r="B34" s="67" t="s">
        <v>32</v>
      </c>
      <c r="C34" s="127" t="s">
        <v>162</v>
      </c>
      <c r="D34" s="128"/>
      <c r="E34" s="129">
        <v>1</v>
      </c>
      <c r="F34" s="130">
        <v>500</v>
      </c>
      <c r="G34" s="86">
        <f t="shared" si="0"/>
        <v>6400</v>
      </c>
    </row>
    <row r="35" spans="1:7" ht="16.5" customHeight="1">
      <c r="A35" s="50">
        <f t="shared" si="1"/>
        <v>32</v>
      </c>
      <c r="B35" s="67" t="s">
        <v>32</v>
      </c>
      <c r="C35" s="127" t="s">
        <v>163</v>
      </c>
      <c r="D35" s="128"/>
      <c r="E35" s="129">
        <v>1</v>
      </c>
      <c r="F35" s="130">
        <v>1000</v>
      </c>
      <c r="G35" s="86">
        <f t="shared" si="0"/>
        <v>12800</v>
      </c>
    </row>
    <row r="36" spans="1:7" ht="16.5" customHeight="1">
      <c r="A36" s="50">
        <f t="shared" si="1"/>
        <v>33</v>
      </c>
      <c r="B36" s="67" t="s">
        <v>32</v>
      </c>
      <c r="C36" s="127" t="s">
        <v>164</v>
      </c>
      <c r="D36" s="128"/>
      <c r="E36" s="129">
        <v>1</v>
      </c>
      <c r="F36" s="130">
        <v>1000</v>
      </c>
      <c r="G36" s="86">
        <f t="shared" si="0"/>
        <v>12800</v>
      </c>
    </row>
    <row r="37" spans="1:7" ht="16.5" customHeight="1">
      <c r="A37" s="50">
        <f t="shared" si="1"/>
        <v>34</v>
      </c>
      <c r="B37" s="67" t="s">
        <v>32</v>
      </c>
      <c r="C37" s="127" t="s">
        <v>12</v>
      </c>
      <c r="D37" s="128"/>
      <c r="E37" s="129">
        <v>1</v>
      </c>
      <c r="F37" s="130">
        <v>500</v>
      </c>
      <c r="G37" s="86">
        <f t="shared" si="0"/>
        <v>6400</v>
      </c>
    </row>
    <row r="38" spans="1:7" ht="16.5" customHeight="1">
      <c r="A38" s="50">
        <f t="shared" si="1"/>
        <v>35</v>
      </c>
      <c r="B38" s="67" t="s">
        <v>32</v>
      </c>
      <c r="C38" s="127" t="s">
        <v>124</v>
      </c>
      <c r="D38" s="128"/>
      <c r="E38" s="129">
        <v>1</v>
      </c>
      <c r="F38" s="130">
        <v>1000</v>
      </c>
      <c r="G38" s="86">
        <f t="shared" si="0"/>
        <v>12800</v>
      </c>
    </row>
    <row r="39" spans="1:7" ht="16.5" customHeight="1">
      <c r="A39" s="50">
        <f t="shared" si="1"/>
        <v>36</v>
      </c>
      <c r="B39" s="67" t="s">
        <v>32</v>
      </c>
      <c r="C39" s="127" t="s">
        <v>250</v>
      </c>
      <c r="D39" s="128"/>
      <c r="E39" s="129">
        <v>1</v>
      </c>
      <c r="F39" s="130">
        <v>1000</v>
      </c>
      <c r="G39" s="86">
        <f t="shared" si="0"/>
        <v>12800</v>
      </c>
    </row>
    <row r="40" spans="1:7" ht="16.5" customHeight="1">
      <c r="A40" s="50">
        <f t="shared" si="1"/>
        <v>37</v>
      </c>
      <c r="B40" s="67" t="s">
        <v>32</v>
      </c>
      <c r="C40" s="127" t="s">
        <v>251</v>
      </c>
      <c r="D40" s="128"/>
      <c r="E40" s="136">
        <v>1</v>
      </c>
      <c r="F40" s="130">
        <v>500</v>
      </c>
      <c r="G40" s="86">
        <f t="shared" si="0"/>
        <v>6400</v>
      </c>
    </row>
    <row r="41" spans="1:7" ht="16.5" customHeight="1">
      <c r="A41" s="50">
        <f t="shared" si="1"/>
        <v>38</v>
      </c>
      <c r="B41" s="67" t="s">
        <v>32</v>
      </c>
      <c r="C41" s="127" t="s">
        <v>80</v>
      </c>
      <c r="D41" s="128"/>
      <c r="E41" s="136">
        <v>1</v>
      </c>
      <c r="F41" s="130">
        <v>500</v>
      </c>
      <c r="G41" s="86">
        <f t="shared" si="0"/>
        <v>6400</v>
      </c>
    </row>
    <row r="42" spans="1:7" ht="16.5" customHeight="1">
      <c r="A42" s="50">
        <f t="shared" si="1"/>
        <v>39</v>
      </c>
      <c r="B42" s="67" t="s">
        <v>32</v>
      </c>
      <c r="C42" s="134" t="s">
        <v>82</v>
      </c>
      <c r="D42" s="128"/>
      <c r="E42" s="136">
        <v>1</v>
      </c>
      <c r="F42" s="132">
        <v>1000</v>
      </c>
      <c r="G42" s="86">
        <f t="shared" si="0"/>
        <v>12800</v>
      </c>
    </row>
    <row r="43" spans="1:7" ht="16.5" customHeight="1">
      <c r="A43" s="50">
        <f t="shared" si="1"/>
        <v>40</v>
      </c>
      <c r="B43" s="67" t="s">
        <v>32</v>
      </c>
      <c r="C43" s="127" t="s">
        <v>165</v>
      </c>
      <c r="D43" s="128"/>
      <c r="E43" s="136">
        <v>1</v>
      </c>
      <c r="F43" s="130">
        <v>1000</v>
      </c>
      <c r="G43" s="86">
        <f t="shared" si="0"/>
        <v>12800</v>
      </c>
    </row>
    <row r="44" spans="1:7" ht="16.5" customHeight="1">
      <c r="A44" s="50">
        <f t="shared" si="1"/>
        <v>41</v>
      </c>
      <c r="B44" s="67" t="s">
        <v>32</v>
      </c>
      <c r="C44" s="133" t="s">
        <v>166</v>
      </c>
      <c r="D44" s="128"/>
      <c r="E44" s="136">
        <v>1</v>
      </c>
      <c r="F44" s="132">
        <v>500</v>
      </c>
      <c r="G44" s="86">
        <f t="shared" si="0"/>
        <v>6400</v>
      </c>
    </row>
    <row r="45" spans="1:7" ht="16.5" customHeight="1">
      <c r="A45" s="50">
        <f t="shared" si="1"/>
        <v>42</v>
      </c>
      <c r="B45" s="67" t="s">
        <v>32</v>
      </c>
      <c r="C45" s="127" t="s">
        <v>15</v>
      </c>
      <c r="D45" s="128"/>
      <c r="E45" s="136">
        <v>1</v>
      </c>
      <c r="F45" s="130">
        <v>1000</v>
      </c>
      <c r="G45" s="86">
        <f t="shared" si="0"/>
        <v>12800</v>
      </c>
    </row>
    <row r="46" spans="1:7" ht="16.5" customHeight="1">
      <c r="A46" s="50">
        <f t="shared" si="1"/>
        <v>43</v>
      </c>
      <c r="B46" s="67" t="s">
        <v>32</v>
      </c>
      <c r="C46" s="127" t="s">
        <v>252</v>
      </c>
      <c r="D46" s="128"/>
      <c r="E46" s="136">
        <v>1</v>
      </c>
      <c r="F46" s="130">
        <v>500</v>
      </c>
      <c r="G46" s="86">
        <f t="shared" si="0"/>
        <v>6400</v>
      </c>
    </row>
    <row r="47" spans="1:7" ht="16.5" customHeight="1">
      <c r="A47" s="50">
        <f t="shared" si="1"/>
        <v>44</v>
      </c>
      <c r="B47" s="67" t="s">
        <v>32</v>
      </c>
      <c r="C47" s="127" t="s">
        <v>67</v>
      </c>
      <c r="D47" s="128"/>
      <c r="E47" s="136">
        <v>1</v>
      </c>
      <c r="F47" s="130">
        <v>500</v>
      </c>
      <c r="G47" s="86">
        <f t="shared" si="0"/>
        <v>6400</v>
      </c>
    </row>
    <row r="48" spans="1:7" ht="16.5" customHeight="1">
      <c r="A48" s="50">
        <f t="shared" si="1"/>
        <v>45</v>
      </c>
      <c r="B48" s="67" t="s">
        <v>32</v>
      </c>
      <c r="C48" s="133" t="s">
        <v>83</v>
      </c>
      <c r="D48" s="128"/>
      <c r="E48" s="136">
        <v>1</v>
      </c>
      <c r="F48" s="132">
        <v>500</v>
      </c>
      <c r="G48" s="86">
        <f t="shared" si="0"/>
        <v>6400</v>
      </c>
    </row>
    <row r="49" spans="1:7" ht="16.5" customHeight="1">
      <c r="A49" s="50">
        <f t="shared" si="1"/>
        <v>46</v>
      </c>
      <c r="B49" s="67" t="s">
        <v>32</v>
      </c>
      <c r="C49" s="134" t="s">
        <v>16</v>
      </c>
      <c r="D49" s="128"/>
      <c r="E49" s="136">
        <v>1</v>
      </c>
      <c r="F49" s="132">
        <v>1000</v>
      </c>
      <c r="G49" s="86">
        <f t="shared" si="0"/>
        <v>12800</v>
      </c>
    </row>
    <row r="50" spans="1:7" ht="16.5" customHeight="1">
      <c r="A50" s="50">
        <f t="shared" si="1"/>
        <v>47</v>
      </c>
      <c r="B50" s="67" t="s">
        <v>32</v>
      </c>
      <c r="C50" s="137" t="s">
        <v>76</v>
      </c>
      <c r="D50" s="128"/>
      <c r="E50" s="136">
        <v>1</v>
      </c>
      <c r="F50" s="132">
        <v>1000</v>
      </c>
      <c r="G50" s="86">
        <f t="shared" si="0"/>
        <v>12800</v>
      </c>
    </row>
    <row r="51" spans="1:7" ht="16.5" customHeight="1">
      <c r="A51" s="50">
        <f t="shared" si="1"/>
        <v>48</v>
      </c>
      <c r="B51" s="67" t="s">
        <v>32</v>
      </c>
      <c r="C51" s="127" t="s">
        <v>107</v>
      </c>
      <c r="D51" s="128"/>
      <c r="E51" s="136">
        <v>1</v>
      </c>
      <c r="F51" s="130">
        <v>500</v>
      </c>
      <c r="G51" s="86">
        <f t="shared" si="0"/>
        <v>6400</v>
      </c>
    </row>
    <row r="52" spans="1:7" ht="16.5" customHeight="1">
      <c r="A52" s="50">
        <f t="shared" si="1"/>
        <v>49</v>
      </c>
      <c r="B52" s="67" t="s">
        <v>32</v>
      </c>
      <c r="C52" s="134" t="s">
        <v>17</v>
      </c>
      <c r="D52" s="128"/>
      <c r="E52" s="136">
        <v>1</v>
      </c>
      <c r="F52" s="132">
        <v>500</v>
      </c>
      <c r="G52" s="86">
        <f t="shared" si="0"/>
        <v>6400</v>
      </c>
    </row>
    <row r="53" spans="1:7" ht="16.5" customHeight="1">
      <c r="A53" s="50">
        <f t="shared" si="1"/>
        <v>50</v>
      </c>
      <c r="B53" s="67" t="s">
        <v>32</v>
      </c>
      <c r="C53" s="134" t="s">
        <v>253</v>
      </c>
      <c r="D53" s="128"/>
      <c r="E53" s="136">
        <v>1</v>
      </c>
      <c r="F53" s="132">
        <v>500</v>
      </c>
      <c r="G53" s="86">
        <f t="shared" si="0"/>
        <v>6400</v>
      </c>
    </row>
    <row r="54" spans="1:7" ht="16.5" customHeight="1">
      <c r="A54" s="50">
        <f t="shared" si="1"/>
        <v>51</v>
      </c>
      <c r="B54" s="67" t="s">
        <v>32</v>
      </c>
      <c r="C54" s="127" t="s">
        <v>167</v>
      </c>
      <c r="D54" s="128"/>
      <c r="E54" s="136">
        <v>1</v>
      </c>
      <c r="F54" s="130">
        <v>1000</v>
      </c>
      <c r="G54" s="86">
        <f t="shared" si="0"/>
        <v>12800</v>
      </c>
    </row>
    <row r="55" spans="1:7" ht="16.5" customHeight="1">
      <c r="A55" s="50">
        <f t="shared" si="1"/>
        <v>52</v>
      </c>
      <c r="B55" s="67" t="s">
        <v>32</v>
      </c>
      <c r="C55" s="135" t="s">
        <v>254</v>
      </c>
      <c r="D55" s="128"/>
      <c r="E55" s="136">
        <v>1</v>
      </c>
      <c r="F55" s="132">
        <v>500</v>
      </c>
      <c r="G55" s="86">
        <f t="shared" si="0"/>
        <v>6400</v>
      </c>
    </row>
    <row r="56" spans="1:7" ht="16.5" customHeight="1">
      <c r="A56" s="50">
        <f t="shared" si="1"/>
        <v>53</v>
      </c>
      <c r="B56" s="67" t="s">
        <v>32</v>
      </c>
      <c r="C56" s="133" t="s">
        <v>58</v>
      </c>
      <c r="D56" s="128"/>
      <c r="E56" s="136">
        <v>1</v>
      </c>
      <c r="F56" s="132">
        <v>1000</v>
      </c>
      <c r="G56" s="86">
        <f t="shared" si="0"/>
        <v>12800</v>
      </c>
    </row>
    <row r="57" spans="1:7" ht="16.5" customHeight="1">
      <c r="A57" s="50">
        <f t="shared" si="1"/>
        <v>54</v>
      </c>
      <c r="B57" s="67" t="s">
        <v>32</v>
      </c>
      <c r="C57" s="127" t="s">
        <v>75</v>
      </c>
      <c r="D57" s="128"/>
      <c r="E57" s="136">
        <v>1</v>
      </c>
      <c r="F57" s="130">
        <v>500</v>
      </c>
      <c r="G57" s="86">
        <f t="shared" si="0"/>
        <v>6400</v>
      </c>
    </row>
    <row r="58" spans="1:7" ht="16.5" customHeight="1">
      <c r="A58" s="50">
        <f t="shared" si="1"/>
        <v>55</v>
      </c>
      <c r="B58" s="67" t="s">
        <v>32</v>
      </c>
      <c r="C58" s="127" t="s">
        <v>85</v>
      </c>
      <c r="D58" s="128"/>
      <c r="E58" s="136">
        <v>1</v>
      </c>
      <c r="F58" s="130">
        <v>500</v>
      </c>
      <c r="G58" s="86">
        <f t="shared" si="0"/>
        <v>6400</v>
      </c>
    </row>
    <row r="59" spans="1:7" ht="16.5" customHeight="1">
      <c r="A59" s="50">
        <f t="shared" si="1"/>
        <v>56</v>
      </c>
      <c r="B59" s="67" t="s">
        <v>32</v>
      </c>
      <c r="C59" s="135" t="s">
        <v>168</v>
      </c>
      <c r="D59" s="128"/>
      <c r="E59" s="136">
        <v>1</v>
      </c>
      <c r="F59" s="132">
        <v>1000</v>
      </c>
      <c r="G59" s="86">
        <f t="shared" si="0"/>
        <v>12800</v>
      </c>
    </row>
    <row r="60" spans="1:7" ht="16.5" customHeight="1">
      <c r="A60" s="50">
        <f t="shared" si="1"/>
        <v>57</v>
      </c>
      <c r="B60" s="67" t="s">
        <v>32</v>
      </c>
      <c r="C60" s="127" t="s">
        <v>169</v>
      </c>
      <c r="D60" s="128"/>
      <c r="E60" s="136">
        <v>1</v>
      </c>
      <c r="F60" s="130">
        <v>500</v>
      </c>
      <c r="G60" s="86">
        <f t="shared" si="0"/>
        <v>6400</v>
      </c>
    </row>
    <row r="61" spans="1:7" ht="16.5" customHeight="1">
      <c r="A61" s="50">
        <f t="shared" si="1"/>
        <v>58</v>
      </c>
      <c r="B61" s="67" t="s">
        <v>32</v>
      </c>
      <c r="C61" s="133" t="s">
        <v>79</v>
      </c>
      <c r="D61" s="128"/>
      <c r="E61" s="136">
        <v>1</v>
      </c>
      <c r="F61" s="132">
        <v>500</v>
      </c>
      <c r="G61" s="86">
        <f t="shared" si="0"/>
        <v>6400</v>
      </c>
    </row>
    <row r="62" spans="1:7" ht="16.5" customHeight="1">
      <c r="A62" s="50">
        <f t="shared" si="1"/>
        <v>59</v>
      </c>
      <c r="B62" s="67" t="s">
        <v>32</v>
      </c>
      <c r="C62" s="134" t="s">
        <v>171</v>
      </c>
      <c r="D62" s="128"/>
      <c r="E62" s="136">
        <v>1</v>
      </c>
      <c r="F62" s="132">
        <v>1000</v>
      </c>
      <c r="G62" s="86">
        <f t="shared" si="0"/>
        <v>12800</v>
      </c>
    </row>
    <row r="63" spans="1:7" ht="16.5" customHeight="1">
      <c r="A63" s="50">
        <f t="shared" si="1"/>
        <v>60</v>
      </c>
      <c r="B63" s="67" t="s">
        <v>32</v>
      </c>
      <c r="C63" s="127" t="s">
        <v>172</v>
      </c>
      <c r="D63" s="128"/>
      <c r="E63" s="136">
        <v>1</v>
      </c>
      <c r="F63" s="130">
        <v>1000</v>
      </c>
      <c r="G63" s="86">
        <f t="shared" si="0"/>
        <v>12800</v>
      </c>
    </row>
    <row r="64" spans="1:7" ht="16.5" customHeight="1">
      <c r="A64" s="50">
        <f t="shared" si="1"/>
        <v>61</v>
      </c>
      <c r="B64" s="67" t="s">
        <v>32</v>
      </c>
      <c r="C64" s="135" t="s">
        <v>173</v>
      </c>
      <c r="D64" s="128"/>
      <c r="E64" s="136">
        <v>1</v>
      </c>
      <c r="F64" s="132">
        <v>500</v>
      </c>
      <c r="G64" s="86">
        <f t="shared" si="0"/>
        <v>6400</v>
      </c>
    </row>
    <row r="65" spans="1:7" ht="16.5" customHeight="1">
      <c r="A65" s="50">
        <f t="shared" si="1"/>
        <v>62</v>
      </c>
      <c r="B65" s="67" t="s">
        <v>32</v>
      </c>
      <c r="C65" s="127" t="s">
        <v>174</v>
      </c>
      <c r="D65" s="128"/>
      <c r="E65" s="136">
        <v>1</v>
      </c>
      <c r="F65" s="130">
        <v>500</v>
      </c>
      <c r="G65" s="86">
        <f t="shared" si="0"/>
        <v>6400</v>
      </c>
    </row>
    <row r="66" spans="1:7" ht="16.5" customHeight="1">
      <c r="A66" s="50">
        <f t="shared" si="1"/>
        <v>63</v>
      </c>
      <c r="B66" s="67" t="s">
        <v>32</v>
      </c>
      <c r="C66" s="127" t="s">
        <v>255</v>
      </c>
      <c r="D66" s="128"/>
      <c r="E66" s="136">
        <v>1</v>
      </c>
      <c r="F66" s="130">
        <v>1000</v>
      </c>
      <c r="G66" s="86">
        <f t="shared" si="0"/>
        <v>12800</v>
      </c>
    </row>
    <row r="67" spans="1:7" ht="16.5" customHeight="1">
      <c r="A67" s="50">
        <f t="shared" si="1"/>
        <v>64</v>
      </c>
      <c r="B67" s="67" t="s">
        <v>32</v>
      </c>
      <c r="C67" s="127" t="s">
        <v>127</v>
      </c>
      <c r="D67" s="128"/>
      <c r="E67" s="136">
        <v>1</v>
      </c>
      <c r="F67" s="130">
        <v>1000</v>
      </c>
      <c r="G67" s="86">
        <f t="shared" si="0"/>
        <v>12800</v>
      </c>
    </row>
    <row r="68" spans="1:7" ht="16.5" customHeight="1">
      <c r="A68" s="50">
        <f t="shared" si="1"/>
        <v>65</v>
      </c>
      <c r="B68" s="67" t="s">
        <v>32</v>
      </c>
      <c r="C68" s="127" t="s">
        <v>116</v>
      </c>
      <c r="D68" s="128"/>
      <c r="E68" s="136">
        <v>1</v>
      </c>
      <c r="F68" s="130">
        <v>500</v>
      </c>
      <c r="G68" s="86">
        <f t="shared" si="0"/>
        <v>6400</v>
      </c>
    </row>
    <row r="69" spans="1:7" ht="16.5" customHeight="1">
      <c r="A69" s="50">
        <f t="shared" si="1"/>
        <v>66</v>
      </c>
      <c r="B69" s="67" t="s">
        <v>32</v>
      </c>
      <c r="C69" s="127" t="s">
        <v>14</v>
      </c>
      <c r="D69" s="128"/>
      <c r="E69" s="136">
        <v>1</v>
      </c>
      <c r="F69" s="130">
        <v>1000</v>
      </c>
      <c r="G69" s="86">
        <f aca="true" t="shared" si="2" ref="G69:G76">SUM(F69*12.8)</f>
        <v>12800</v>
      </c>
    </row>
    <row r="70" spans="1:7" ht="15.75" customHeight="1">
      <c r="A70" s="50">
        <f t="shared" si="1"/>
        <v>67</v>
      </c>
      <c r="B70" s="67" t="s">
        <v>32</v>
      </c>
      <c r="C70" s="127" t="s">
        <v>175</v>
      </c>
      <c r="D70" s="128"/>
      <c r="E70" s="136">
        <v>1</v>
      </c>
      <c r="F70" s="130">
        <v>500</v>
      </c>
      <c r="G70" s="86">
        <f t="shared" si="2"/>
        <v>6400</v>
      </c>
    </row>
    <row r="71" spans="1:7" ht="15.75" customHeight="1">
      <c r="A71" s="50">
        <f t="shared" si="1"/>
        <v>68</v>
      </c>
      <c r="B71" s="67" t="s">
        <v>32</v>
      </c>
      <c r="C71" s="127" t="s">
        <v>256</v>
      </c>
      <c r="D71" s="128"/>
      <c r="E71" s="136">
        <v>1</v>
      </c>
      <c r="F71" s="130">
        <v>500</v>
      </c>
      <c r="G71" s="86">
        <f t="shared" si="2"/>
        <v>6400</v>
      </c>
    </row>
    <row r="72" spans="1:7" ht="15.75" customHeight="1">
      <c r="A72" s="50">
        <f t="shared" si="1"/>
        <v>69</v>
      </c>
      <c r="B72" s="67" t="s">
        <v>32</v>
      </c>
      <c r="C72" s="137" t="s">
        <v>176</v>
      </c>
      <c r="D72" s="128"/>
      <c r="E72" s="136">
        <v>1</v>
      </c>
      <c r="F72" s="132">
        <v>1000</v>
      </c>
      <c r="G72" s="86">
        <f t="shared" si="2"/>
        <v>12800</v>
      </c>
    </row>
    <row r="73" spans="1:7" ht="15.75" customHeight="1">
      <c r="A73" s="50">
        <f t="shared" si="1"/>
        <v>70</v>
      </c>
      <c r="B73" s="67" t="s">
        <v>32</v>
      </c>
      <c r="C73" s="137" t="s">
        <v>81</v>
      </c>
      <c r="D73" s="128"/>
      <c r="E73" s="136">
        <v>1</v>
      </c>
      <c r="F73" s="132">
        <v>500</v>
      </c>
      <c r="G73" s="86">
        <f t="shared" si="2"/>
        <v>6400</v>
      </c>
    </row>
    <row r="74" spans="1:7" ht="15.75" customHeight="1">
      <c r="A74" s="50">
        <f t="shared" si="1"/>
        <v>71</v>
      </c>
      <c r="B74" s="67" t="s">
        <v>32</v>
      </c>
      <c r="C74" s="127" t="s">
        <v>177</v>
      </c>
      <c r="D74" s="128"/>
      <c r="E74" s="136">
        <v>1</v>
      </c>
      <c r="F74" s="130">
        <v>500</v>
      </c>
      <c r="G74" s="86">
        <f t="shared" si="2"/>
        <v>6400</v>
      </c>
    </row>
    <row r="75" spans="1:7" ht="15.75" customHeight="1">
      <c r="A75" s="50">
        <f t="shared" si="1"/>
        <v>72</v>
      </c>
      <c r="B75" s="67" t="s">
        <v>32</v>
      </c>
      <c r="C75" s="131" t="s">
        <v>68</v>
      </c>
      <c r="D75" s="128"/>
      <c r="E75" s="136">
        <v>1</v>
      </c>
      <c r="F75" s="132">
        <v>1000</v>
      </c>
      <c r="G75" s="86">
        <f t="shared" si="2"/>
        <v>12800</v>
      </c>
    </row>
    <row r="76" spans="1:7" ht="15.75" customHeight="1" thickBot="1">
      <c r="A76" s="50">
        <f t="shared" si="1"/>
        <v>73</v>
      </c>
      <c r="B76" s="67" t="s">
        <v>32</v>
      </c>
      <c r="C76" s="131" t="s">
        <v>178</v>
      </c>
      <c r="D76" s="66"/>
      <c r="E76" s="77">
        <v>1</v>
      </c>
      <c r="F76" s="126">
        <v>200</v>
      </c>
      <c r="G76" s="86">
        <f t="shared" si="2"/>
        <v>2560</v>
      </c>
    </row>
    <row r="77" spans="1:7" ht="20.25" customHeight="1" thickBot="1">
      <c r="A77" s="215" t="s">
        <v>34</v>
      </c>
      <c r="B77" s="216"/>
      <c r="C77" s="217"/>
      <c r="D77" s="68">
        <f>SUM(D4:D37)</f>
        <v>0</v>
      </c>
      <c r="E77" s="69">
        <f>SUM(E4:E76)</f>
        <v>73</v>
      </c>
      <c r="F77" s="94">
        <f>SUM(F4:F76)</f>
        <v>50000</v>
      </c>
      <c r="G77" s="87">
        <f>SUM(G4:G76)</f>
        <v>640000</v>
      </c>
    </row>
    <row r="78" spans="1:7" ht="17.25" customHeight="1" thickBot="1">
      <c r="A78" s="50"/>
      <c r="B78" s="70" t="s">
        <v>2</v>
      </c>
      <c r="C78" s="71"/>
      <c r="D78" s="72"/>
      <c r="E78" s="73"/>
      <c r="F78" s="95"/>
      <c r="G78" s="88">
        <f>SUM(F78*12.8)</f>
        <v>0</v>
      </c>
    </row>
    <row r="79" spans="1:7" ht="24.75" customHeight="1" thickBot="1">
      <c r="A79" s="209" t="s">
        <v>34</v>
      </c>
      <c r="B79" s="210"/>
      <c r="C79" s="211"/>
      <c r="D79" s="68">
        <f>SUM(D78:D78)</f>
        <v>0</v>
      </c>
      <c r="E79" s="75">
        <f>SUM(E78:E78)</f>
        <v>0</v>
      </c>
      <c r="F79" s="89">
        <f>SUM(F78:F78)</f>
        <v>0</v>
      </c>
      <c r="G79" s="89">
        <f>SUM(G78:G78)</f>
        <v>0</v>
      </c>
    </row>
    <row r="80" spans="1:7" ht="17.25" customHeight="1">
      <c r="A80" s="50">
        <f>SUM(A76+1)</f>
        <v>74</v>
      </c>
      <c r="B80" s="70" t="s">
        <v>105</v>
      </c>
      <c r="C80" s="71" t="s">
        <v>234</v>
      </c>
      <c r="D80" s="72"/>
      <c r="E80" s="76">
        <v>1</v>
      </c>
      <c r="F80" s="95">
        <v>600</v>
      </c>
      <c r="G80" s="88">
        <f>SUM(F80*12.8)</f>
        <v>7680</v>
      </c>
    </row>
    <row r="81" spans="1:7" ht="17.25" customHeight="1">
      <c r="A81" s="50">
        <f>SUM(A80+1)</f>
        <v>75</v>
      </c>
      <c r="B81" s="70" t="s">
        <v>32</v>
      </c>
      <c r="C81" s="71" t="s">
        <v>110</v>
      </c>
      <c r="D81" s="72"/>
      <c r="E81" s="76">
        <v>1</v>
      </c>
      <c r="F81" s="95">
        <v>1000</v>
      </c>
      <c r="G81" s="88">
        <f aca="true" t="shared" si="3" ref="G81:G97">SUM(F81*12.8)</f>
        <v>12800</v>
      </c>
    </row>
    <row r="82" spans="1:7" ht="17.25" customHeight="1">
      <c r="A82" s="50">
        <f aca="true" t="shared" si="4" ref="A82:A97">SUM(A81+1)</f>
        <v>76</v>
      </c>
      <c r="B82" s="70" t="s">
        <v>32</v>
      </c>
      <c r="C82" s="71" t="s">
        <v>87</v>
      </c>
      <c r="D82" s="72"/>
      <c r="E82" s="76">
        <v>1</v>
      </c>
      <c r="F82" s="95">
        <v>500</v>
      </c>
      <c r="G82" s="88">
        <f t="shared" si="3"/>
        <v>6400</v>
      </c>
    </row>
    <row r="83" spans="1:7" ht="17.25" customHeight="1">
      <c r="A83" s="50">
        <f t="shared" si="4"/>
        <v>77</v>
      </c>
      <c r="B83" s="70" t="s">
        <v>32</v>
      </c>
      <c r="C83" s="71" t="s">
        <v>140</v>
      </c>
      <c r="D83" s="72"/>
      <c r="E83" s="76">
        <v>1</v>
      </c>
      <c r="F83" s="95">
        <v>500</v>
      </c>
      <c r="G83" s="88">
        <f t="shared" si="3"/>
        <v>6400</v>
      </c>
    </row>
    <row r="84" spans="1:7" ht="17.25" customHeight="1">
      <c r="A84" s="50">
        <f t="shared" si="4"/>
        <v>78</v>
      </c>
      <c r="B84" s="70" t="s">
        <v>32</v>
      </c>
      <c r="C84" s="71" t="s">
        <v>86</v>
      </c>
      <c r="D84" s="72"/>
      <c r="E84" s="76">
        <v>1</v>
      </c>
      <c r="F84" s="95">
        <v>500</v>
      </c>
      <c r="G84" s="88">
        <f t="shared" si="3"/>
        <v>6400</v>
      </c>
    </row>
    <row r="85" spans="1:7" ht="17.25" customHeight="1">
      <c r="A85" s="50">
        <f t="shared" si="4"/>
        <v>79</v>
      </c>
      <c r="B85" s="70" t="s">
        <v>32</v>
      </c>
      <c r="C85" s="71" t="s">
        <v>235</v>
      </c>
      <c r="D85" s="72"/>
      <c r="E85" s="76">
        <v>1</v>
      </c>
      <c r="F85" s="95">
        <v>500</v>
      </c>
      <c r="G85" s="88">
        <f t="shared" si="3"/>
        <v>6400</v>
      </c>
    </row>
    <row r="86" spans="1:7" ht="17.25" customHeight="1">
      <c r="A86" s="50">
        <f t="shared" si="4"/>
        <v>80</v>
      </c>
      <c r="B86" s="70" t="s">
        <v>32</v>
      </c>
      <c r="C86" s="71" t="s">
        <v>91</v>
      </c>
      <c r="D86" s="72"/>
      <c r="E86" s="76">
        <v>1</v>
      </c>
      <c r="F86" s="95">
        <v>1000</v>
      </c>
      <c r="G86" s="88">
        <f t="shared" si="3"/>
        <v>12800</v>
      </c>
    </row>
    <row r="87" spans="1:7" ht="17.25" customHeight="1">
      <c r="A87" s="50">
        <f t="shared" si="4"/>
        <v>81</v>
      </c>
      <c r="B87" s="70" t="s">
        <v>32</v>
      </c>
      <c r="C87" s="71" t="s">
        <v>231</v>
      </c>
      <c r="D87" s="72"/>
      <c r="E87" s="76">
        <v>1</v>
      </c>
      <c r="F87" s="95">
        <v>500</v>
      </c>
      <c r="G87" s="88">
        <f t="shared" si="3"/>
        <v>6400</v>
      </c>
    </row>
    <row r="88" spans="1:7" ht="17.25" customHeight="1">
      <c r="A88" s="50">
        <f t="shared" si="4"/>
        <v>82</v>
      </c>
      <c r="B88" s="70" t="s">
        <v>32</v>
      </c>
      <c r="C88" s="71" t="s">
        <v>236</v>
      </c>
      <c r="D88" s="72"/>
      <c r="E88" s="76">
        <v>1</v>
      </c>
      <c r="F88" s="95">
        <v>1000</v>
      </c>
      <c r="G88" s="88">
        <f t="shared" si="3"/>
        <v>12800</v>
      </c>
    </row>
    <row r="89" spans="1:7" ht="17.25" customHeight="1">
      <c r="A89" s="50">
        <f t="shared" si="4"/>
        <v>83</v>
      </c>
      <c r="B89" s="70" t="s">
        <v>32</v>
      </c>
      <c r="C89" s="71" t="s">
        <v>111</v>
      </c>
      <c r="D89" s="72"/>
      <c r="E89" s="76">
        <v>1</v>
      </c>
      <c r="F89" s="95">
        <v>500</v>
      </c>
      <c r="G89" s="88">
        <f t="shared" si="3"/>
        <v>6400</v>
      </c>
    </row>
    <row r="90" spans="1:7" ht="17.25" customHeight="1">
      <c r="A90" s="50">
        <f t="shared" si="4"/>
        <v>84</v>
      </c>
      <c r="B90" s="70" t="s">
        <v>32</v>
      </c>
      <c r="C90" s="71" t="s">
        <v>237</v>
      </c>
      <c r="D90" s="72"/>
      <c r="E90" s="76">
        <v>1</v>
      </c>
      <c r="F90" s="95">
        <v>400</v>
      </c>
      <c r="G90" s="88">
        <f t="shared" si="3"/>
        <v>5120</v>
      </c>
    </row>
    <row r="91" spans="1:7" ht="17.25" customHeight="1">
      <c r="A91" s="50">
        <f t="shared" si="4"/>
        <v>85</v>
      </c>
      <c r="B91" s="70" t="s">
        <v>32</v>
      </c>
      <c r="C91" s="71" t="s">
        <v>141</v>
      </c>
      <c r="D91" s="72"/>
      <c r="E91" s="76">
        <v>1</v>
      </c>
      <c r="F91" s="95">
        <v>500</v>
      </c>
      <c r="G91" s="88">
        <f t="shared" si="3"/>
        <v>6400</v>
      </c>
    </row>
    <row r="92" spans="1:7" ht="17.25" customHeight="1">
      <c r="A92" s="50">
        <f t="shared" si="4"/>
        <v>86</v>
      </c>
      <c r="B92" s="70" t="s">
        <v>32</v>
      </c>
      <c r="C92" s="71" t="s">
        <v>238</v>
      </c>
      <c r="D92" s="72"/>
      <c r="E92" s="76">
        <v>1</v>
      </c>
      <c r="F92" s="95">
        <v>800</v>
      </c>
      <c r="G92" s="88">
        <f t="shared" si="3"/>
        <v>10240</v>
      </c>
    </row>
    <row r="93" spans="1:7" ht="17.25" customHeight="1">
      <c r="A93" s="50">
        <f t="shared" si="4"/>
        <v>87</v>
      </c>
      <c r="B93" s="70" t="s">
        <v>32</v>
      </c>
      <c r="C93" s="71" t="s">
        <v>203</v>
      </c>
      <c r="D93" s="72"/>
      <c r="E93" s="76">
        <v>1</v>
      </c>
      <c r="F93" s="95">
        <v>700</v>
      </c>
      <c r="G93" s="88">
        <f t="shared" si="3"/>
        <v>8960</v>
      </c>
    </row>
    <row r="94" spans="1:7" ht="17.25" customHeight="1">
      <c r="A94" s="50">
        <f t="shared" si="4"/>
        <v>88</v>
      </c>
      <c r="B94" s="70" t="s">
        <v>32</v>
      </c>
      <c r="C94" s="71" t="s">
        <v>239</v>
      </c>
      <c r="D94" s="72"/>
      <c r="E94" s="76">
        <v>1</v>
      </c>
      <c r="F94" s="95">
        <v>500</v>
      </c>
      <c r="G94" s="88">
        <f t="shared" si="3"/>
        <v>6400</v>
      </c>
    </row>
    <row r="95" spans="1:7" ht="17.25" customHeight="1">
      <c r="A95" s="50">
        <f t="shared" si="4"/>
        <v>89</v>
      </c>
      <c r="B95" s="70" t="s">
        <v>32</v>
      </c>
      <c r="C95" s="71" t="s">
        <v>240</v>
      </c>
      <c r="D95" s="72"/>
      <c r="E95" s="76">
        <v>1</v>
      </c>
      <c r="F95" s="95">
        <v>1000</v>
      </c>
      <c r="G95" s="88">
        <f t="shared" si="3"/>
        <v>12800</v>
      </c>
    </row>
    <row r="96" spans="1:7" ht="17.25" customHeight="1">
      <c r="A96" s="50">
        <f t="shared" si="4"/>
        <v>90</v>
      </c>
      <c r="B96" s="70" t="s">
        <v>32</v>
      </c>
      <c r="C96" s="71" t="s">
        <v>241</v>
      </c>
      <c r="D96" s="72"/>
      <c r="E96" s="76">
        <v>1</v>
      </c>
      <c r="F96" s="95">
        <v>1000</v>
      </c>
      <c r="G96" s="88">
        <f t="shared" si="3"/>
        <v>12800</v>
      </c>
    </row>
    <row r="97" spans="1:7" ht="17.25" customHeight="1" thickBot="1">
      <c r="A97" s="50">
        <f t="shared" si="4"/>
        <v>91</v>
      </c>
      <c r="B97" s="70" t="s">
        <v>32</v>
      </c>
      <c r="C97" s="71" t="s">
        <v>199</v>
      </c>
      <c r="D97" s="72"/>
      <c r="E97" s="76">
        <v>1</v>
      </c>
      <c r="F97" s="95">
        <v>500</v>
      </c>
      <c r="G97" s="88">
        <f t="shared" si="3"/>
        <v>6400</v>
      </c>
    </row>
    <row r="98" spans="1:7" ht="24.75" customHeight="1" thickBot="1">
      <c r="A98" s="209" t="s">
        <v>34</v>
      </c>
      <c r="B98" s="210"/>
      <c r="C98" s="211"/>
      <c r="D98" s="68">
        <f>SUM(D80:D97)</f>
        <v>0</v>
      </c>
      <c r="E98" s="75">
        <f>SUM(E80:E97)</f>
        <v>18</v>
      </c>
      <c r="F98" s="89">
        <f>SUM(F80:F97)</f>
        <v>12000</v>
      </c>
      <c r="G98" s="89">
        <f>SUM(G80:G97)</f>
        <v>153600</v>
      </c>
    </row>
    <row r="99" spans="1:7" ht="17.25" customHeight="1" thickBot="1">
      <c r="A99" s="50"/>
      <c r="B99" s="70" t="s">
        <v>4</v>
      </c>
      <c r="C99" s="71"/>
      <c r="D99" s="72"/>
      <c r="E99" s="76"/>
      <c r="F99" s="95"/>
      <c r="G99" s="88">
        <f>SUM(F99*12.8)</f>
        <v>0</v>
      </c>
    </row>
    <row r="100" spans="1:7" ht="21.75" customHeight="1" thickBot="1">
      <c r="A100" s="209" t="s">
        <v>34</v>
      </c>
      <c r="B100" s="210"/>
      <c r="C100" s="211"/>
      <c r="D100" s="68">
        <f>SUM(D99:D99)</f>
        <v>0</v>
      </c>
      <c r="E100" s="75">
        <f>SUM(E99:E99)</f>
        <v>0</v>
      </c>
      <c r="F100" s="89">
        <f>SUM(F99:F99)</f>
        <v>0</v>
      </c>
      <c r="G100" s="89">
        <f>SUM(G99:G99)</f>
        <v>0</v>
      </c>
    </row>
    <row r="101" spans="1:7" ht="17.25" customHeight="1">
      <c r="A101" s="50">
        <f>SUM(A97+1)</f>
        <v>92</v>
      </c>
      <c r="B101" s="70" t="s">
        <v>5</v>
      </c>
      <c r="C101" s="71" t="s">
        <v>94</v>
      </c>
      <c r="D101" s="72"/>
      <c r="E101" s="76">
        <v>1</v>
      </c>
      <c r="F101" s="95">
        <v>1000</v>
      </c>
      <c r="G101" s="88">
        <f aca="true" t="shared" si="5" ref="G101:G106">SUM(F101*12.8)</f>
        <v>12800</v>
      </c>
    </row>
    <row r="102" spans="1:7" ht="17.25" customHeight="1">
      <c r="A102" s="50">
        <f>SUM(A101+1)</f>
        <v>93</v>
      </c>
      <c r="B102" s="70" t="s">
        <v>32</v>
      </c>
      <c r="C102" s="71" t="s">
        <v>227</v>
      </c>
      <c r="D102" s="72"/>
      <c r="E102" s="76">
        <v>1</v>
      </c>
      <c r="F102" s="95">
        <v>1000</v>
      </c>
      <c r="G102" s="88">
        <f t="shared" si="5"/>
        <v>12800</v>
      </c>
    </row>
    <row r="103" spans="1:7" ht="17.25" customHeight="1">
      <c r="A103" s="50">
        <f>SUM(A102+1)</f>
        <v>94</v>
      </c>
      <c r="B103" s="70" t="s">
        <v>32</v>
      </c>
      <c r="C103" s="71" t="s">
        <v>226</v>
      </c>
      <c r="D103" s="72"/>
      <c r="E103" s="76">
        <v>1</v>
      </c>
      <c r="F103" s="95">
        <v>1000</v>
      </c>
      <c r="G103" s="88">
        <f t="shared" si="5"/>
        <v>12800</v>
      </c>
    </row>
    <row r="104" spans="1:7" ht="17.25" customHeight="1">
      <c r="A104" s="50">
        <f>SUM(A103+1)</f>
        <v>95</v>
      </c>
      <c r="B104" s="70" t="s">
        <v>32</v>
      </c>
      <c r="C104" s="71" t="s">
        <v>96</v>
      </c>
      <c r="D104" s="72"/>
      <c r="E104" s="76">
        <v>1</v>
      </c>
      <c r="F104" s="95">
        <v>500</v>
      </c>
      <c r="G104" s="88">
        <f t="shared" si="5"/>
        <v>6400</v>
      </c>
    </row>
    <row r="105" spans="1:7" ht="17.25" customHeight="1">
      <c r="A105" s="50">
        <f>SUM(A104+1)</f>
        <v>96</v>
      </c>
      <c r="B105" s="70" t="s">
        <v>32</v>
      </c>
      <c r="C105" s="71" t="s">
        <v>225</v>
      </c>
      <c r="D105" s="72"/>
      <c r="E105" s="76">
        <v>1</v>
      </c>
      <c r="F105" s="95">
        <v>1000</v>
      </c>
      <c r="G105" s="88">
        <f t="shared" si="5"/>
        <v>12800</v>
      </c>
    </row>
    <row r="106" spans="1:7" ht="17.25" customHeight="1" thickBot="1">
      <c r="A106" s="50">
        <f>SUM(A105+1)</f>
        <v>97</v>
      </c>
      <c r="B106" s="70"/>
      <c r="C106" s="71" t="s">
        <v>85</v>
      </c>
      <c r="D106" s="72"/>
      <c r="E106" s="76">
        <v>1</v>
      </c>
      <c r="F106" s="95">
        <v>500</v>
      </c>
      <c r="G106" s="88">
        <f t="shared" si="5"/>
        <v>6400</v>
      </c>
    </row>
    <row r="107" spans="1:7" ht="24.75" customHeight="1">
      <c r="A107" s="212" t="s">
        <v>34</v>
      </c>
      <c r="B107" s="213"/>
      <c r="C107" s="214"/>
      <c r="D107" s="78">
        <f>SUM(D101:D106)</f>
        <v>0</v>
      </c>
      <c r="E107" s="79">
        <f>SUM(E101:E106)</f>
        <v>6</v>
      </c>
      <c r="F107" s="90">
        <f>SUM(F101:F106)</f>
        <v>5000</v>
      </c>
      <c r="G107" s="90">
        <f>SUM(G101:G106)</f>
        <v>64000</v>
      </c>
    </row>
    <row r="108" spans="1:7" ht="17.25" customHeight="1">
      <c r="A108" s="50">
        <f>SUM(A106+1)</f>
        <v>98</v>
      </c>
      <c r="B108" s="50" t="s">
        <v>6</v>
      </c>
      <c r="C108" s="80" t="s">
        <v>98</v>
      </c>
      <c r="D108" s="81"/>
      <c r="E108" s="82">
        <v>1</v>
      </c>
      <c r="F108" s="93">
        <v>1000</v>
      </c>
      <c r="G108" s="86">
        <f>SUM(F108*12.8)</f>
        <v>12800</v>
      </c>
    </row>
    <row r="109" spans="1:7" ht="17.25" customHeight="1">
      <c r="A109" s="50">
        <f>SUM(A108+1)</f>
        <v>99</v>
      </c>
      <c r="B109" s="67" t="s">
        <v>32</v>
      </c>
      <c r="C109" s="80" t="s">
        <v>230</v>
      </c>
      <c r="D109" s="81"/>
      <c r="E109" s="82">
        <v>1</v>
      </c>
      <c r="F109" s="93">
        <v>1500</v>
      </c>
      <c r="G109" s="86">
        <f>SUM(F109*12.8)</f>
        <v>19200</v>
      </c>
    </row>
    <row r="110" spans="1:7" ht="17.25" customHeight="1">
      <c r="A110" s="50">
        <f>SUM(A109+1)</f>
        <v>100</v>
      </c>
      <c r="B110" s="67" t="s">
        <v>32</v>
      </c>
      <c r="C110" s="80" t="s">
        <v>22</v>
      </c>
      <c r="D110" s="81"/>
      <c r="E110" s="82">
        <v>1</v>
      </c>
      <c r="F110" s="93">
        <v>1000</v>
      </c>
      <c r="G110" s="86">
        <f>SUM(F110*12.8)</f>
        <v>12800</v>
      </c>
    </row>
    <row r="111" spans="1:7" ht="17.25" customHeight="1" thickBot="1">
      <c r="A111" s="50">
        <f>SUM(A110+1)</f>
        <v>101</v>
      </c>
      <c r="B111" s="67" t="s">
        <v>32</v>
      </c>
      <c r="C111" s="80" t="s">
        <v>23</v>
      </c>
      <c r="D111" s="81"/>
      <c r="E111" s="82">
        <v>1</v>
      </c>
      <c r="F111" s="93">
        <v>1500</v>
      </c>
      <c r="G111" s="86">
        <f>SUM(F111*12.8)</f>
        <v>19200</v>
      </c>
    </row>
    <row r="112" spans="1:7" ht="16.5" thickBot="1">
      <c r="A112" s="215" t="s">
        <v>34</v>
      </c>
      <c r="B112" s="216"/>
      <c r="C112" s="217"/>
      <c r="D112" s="68">
        <f>SUM(D108:D111)</f>
        <v>0</v>
      </c>
      <c r="E112" s="75">
        <f>SUM(E108:E111)</f>
        <v>4</v>
      </c>
      <c r="F112" s="89">
        <f>SUM(F108:F111)</f>
        <v>5000</v>
      </c>
      <c r="G112" s="89">
        <f>SUM(G108:G111)</f>
        <v>64000</v>
      </c>
    </row>
    <row r="113" spans="1:7" ht="17.25" customHeight="1">
      <c r="A113" s="50"/>
      <c r="B113" s="70" t="s">
        <v>7</v>
      </c>
      <c r="C113" s="71"/>
      <c r="D113" s="72"/>
      <c r="E113" s="76"/>
      <c r="F113" s="95"/>
      <c r="G113" s="88">
        <f>SUM(F113*12.8)</f>
        <v>0</v>
      </c>
    </row>
    <row r="114" spans="1:7" ht="17.25" customHeight="1" thickBot="1">
      <c r="A114" s="50"/>
      <c r="B114" s="67" t="s">
        <v>32</v>
      </c>
      <c r="C114" s="96"/>
      <c r="D114" s="74"/>
      <c r="E114" s="77"/>
      <c r="F114" s="95"/>
      <c r="G114" s="88">
        <f>SUM(F114*12.8)</f>
        <v>0</v>
      </c>
    </row>
    <row r="115" spans="1:7" ht="16.5" thickBot="1">
      <c r="A115" s="215" t="s">
        <v>34</v>
      </c>
      <c r="B115" s="216"/>
      <c r="C115" s="217"/>
      <c r="D115" s="68">
        <f>SUM(D113:D114)</f>
        <v>0</v>
      </c>
      <c r="E115" s="75">
        <f>SUM(E113:E114)</f>
        <v>0</v>
      </c>
      <c r="F115" s="89">
        <f>SUM(F113:F114)</f>
        <v>0</v>
      </c>
      <c r="G115" s="89">
        <f>SUM(G113:G114)</f>
        <v>0</v>
      </c>
    </row>
    <row r="116" spans="1:7" ht="27.75" customHeight="1" thickBot="1">
      <c r="A116" s="206" t="s">
        <v>39</v>
      </c>
      <c r="B116" s="207"/>
      <c r="C116" s="208"/>
      <c r="D116" s="83">
        <f>SUM(D115,D112,D107,D100,D98,D79,D77)</f>
        <v>0</v>
      </c>
      <c r="E116" s="84">
        <f>SUM(E115,E112,E107,E100,E98,E79,E77)</f>
        <v>101</v>
      </c>
      <c r="F116" s="91">
        <f>SUM(F115,F112,F107,F100,F98,F79,F77)</f>
        <v>72000</v>
      </c>
      <c r="G116" s="92">
        <f>SUM(G115,G112,G107,G100,G98,G79,G77)</f>
        <v>921600</v>
      </c>
    </row>
  </sheetData>
  <sheetProtection/>
  <mergeCells count="9">
    <mergeCell ref="A1:G2"/>
    <mergeCell ref="A116:C116"/>
    <mergeCell ref="A100:C100"/>
    <mergeCell ref="A107:C107"/>
    <mergeCell ref="A112:C112"/>
    <mergeCell ref="A115:C115"/>
    <mergeCell ref="A77:C77"/>
    <mergeCell ref="A79:C79"/>
    <mergeCell ref="A98:C98"/>
  </mergeCells>
  <printOptions/>
  <pageMargins left="0.7086614173228347" right="0.1968503937007874" top="0.1968503937007874" bottom="0.1968503937007874" header="0.35433070866141736" footer="0.5118110236220472"/>
  <pageSetup fitToHeight="2" fitToWidth="1" horizontalDpi="600" verticalDpi="600" orientation="portrait" paperSize="9" scale="83" r:id="rId1"/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Mustafa KILIÇ</cp:lastModifiedBy>
  <cp:lastPrinted>2016-05-23T12:36:00Z</cp:lastPrinted>
  <dcterms:created xsi:type="dcterms:W3CDTF">1999-05-26T11:21:22Z</dcterms:created>
  <dcterms:modified xsi:type="dcterms:W3CDTF">2016-08-15T05:39:21Z</dcterms:modified>
  <cp:category/>
  <cp:version/>
  <cp:contentType/>
  <cp:contentStatus/>
</cp:coreProperties>
</file>