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90" windowWidth="19170" windowHeight="4935" tabRatio="867" firstSheet="7" activeTab="19"/>
  </bookViews>
  <sheets>
    <sheet name="Kurumsal Yapı" sheetId="1" r:id="rId1"/>
    <sheet name="Ruhsat" sheetId="2" r:id="rId2"/>
    <sheet name="İmar" sheetId="3" r:id="rId3"/>
    <sheet name="Çevre" sheetId="4" r:id="rId4"/>
    <sheet name="İçmesuyu" sheetId="5" r:id="rId5"/>
    <sheet name="Sulama" sheetId="6" r:id="rId6"/>
    <sheet name="Köyyolları" sheetId="7" r:id="rId7"/>
    <sheet name="Eğitim" sheetId="8" r:id="rId8"/>
    <sheet name="Kültür Turizm1" sheetId="9" r:id="rId9"/>
    <sheet name="Kültür Turizm2" sheetId="10" r:id="rId10"/>
    <sheet name="Tarım1" sheetId="11" r:id="rId11"/>
    <sheet name="Tarım2" sheetId="12" r:id="rId12"/>
    <sheet name="Sağlık" sheetId="13" r:id="rId13"/>
    <sheet name="Gençlik Spor" sheetId="14" r:id="rId14"/>
    <sheet name="Mikrokredi" sheetId="15" r:id="rId15"/>
    <sheet name="Güvenlik" sheetId="16" r:id="rId16"/>
    <sheet name="İşletme ve İştirakler" sheetId="17" r:id="rId17"/>
    <sheet name="Ağaçlandırma" sheetId="18" r:id="rId18"/>
    <sheet name="Sosyal Hizmetler" sheetId="19" r:id="rId19"/>
    <sheet name="icmal" sheetId="20" r:id="rId20"/>
  </sheets>
  <externalReferences>
    <externalReference r:id="rId23"/>
  </externalReferences>
  <definedNames/>
  <calcPr fullCalcOnLoad="1"/>
</workbook>
</file>

<file path=xl/sharedStrings.xml><?xml version="1.0" encoding="utf-8"?>
<sst xmlns="http://schemas.openxmlformats.org/spreadsheetml/2006/main" count="818" uniqueCount="254">
  <si>
    <t>İdare Adı</t>
  </si>
  <si>
    <t>İDARE PERFORMANS TABLOSU</t>
  </si>
  <si>
    <t>Genel Toplam</t>
  </si>
  <si>
    <t>Performans Hedefleri Maliyetleri Toplamı</t>
  </si>
  <si>
    <t xml:space="preserve">Performans 
Hedefi </t>
  </si>
  <si>
    <t>TL</t>
  </si>
  <si>
    <t>BÜTÇE İÇİ</t>
  </si>
  <si>
    <t>BÜTÇE DIŞI</t>
  </si>
  <si>
    <t xml:space="preserve">TOPLAM </t>
  </si>
  <si>
    <t>PAY 
(%)</t>
  </si>
  <si>
    <t>Genel Yönetim Giderleri</t>
  </si>
  <si>
    <t>Diğer İdarelere Transfer Edilecek Kaynaklar Toplamı</t>
  </si>
  <si>
    <t xml:space="preserve">Faaliyet </t>
  </si>
  <si>
    <t>İlin nitelikli eğitim kazanması amacıyla ortaöğretim alanında yapılacak çalışmalarda ihtiyaç duyulduğunda destek sağlanması.</t>
  </si>
  <si>
    <t>Afet Yönetim Merkezi için, meydana gelebilecek muhtemel afetlerde kullanılmak üzere İl ve ilçelerde ihtiyaç duyulan araç ve gereçlerin temin edilmesi</t>
  </si>
  <si>
    <t>Mikro kredi hakkında bilgilendirme toplantılarının yapılması, broşür, el ilanları vb. dağıtılması ve bilgilendirme toplantılarının ardından hedef gruptan kredi almak isteyenlerden şartları tutanlara mikro kredi hakkında eğitim verilmesi</t>
  </si>
  <si>
    <t>Seracılığın ve Meyve Üretiminin Yoğun olduğu bölgelerde her yıl 150 üreticinin İyi Tarım Uygulamaları konusunda eğitilmesi.</t>
  </si>
  <si>
    <t>Kırım Kongo Kanamalı Ateşi Hastalığı ile mücadele için gerekli araç ve gereçler temin edilecektir.</t>
  </si>
  <si>
    <t>1.1</t>
  </si>
  <si>
    <t>1.1.1</t>
  </si>
  <si>
    <t>1.1.2</t>
  </si>
  <si>
    <t>1.2</t>
  </si>
  <si>
    <t>1.2.1</t>
  </si>
  <si>
    <t>1.2.2</t>
  </si>
  <si>
    <t>2.1</t>
  </si>
  <si>
    <t>2.1.1</t>
  </si>
  <si>
    <t>2.2</t>
  </si>
  <si>
    <t>2.2.1</t>
  </si>
  <si>
    <t>3.1</t>
  </si>
  <si>
    <t>3.1.1</t>
  </si>
  <si>
    <t>3.2</t>
  </si>
  <si>
    <t>3.2.1</t>
  </si>
  <si>
    <t>3.2.2</t>
  </si>
  <si>
    <t>1.1.3</t>
  </si>
  <si>
    <t>1.3</t>
  </si>
  <si>
    <t>1.3.1</t>
  </si>
  <si>
    <t>2.3</t>
  </si>
  <si>
    <t>2.3.1</t>
  </si>
  <si>
    <t>2.4.1</t>
  </si>
  <si>
    <t>2.4</t>
  </si>
  <si>
    <t>3.1.2</t>
  </si>
  <si>
    <t>3.3</t>
  </si>
  <si>
    <t>3.3.1</t>
  </si>
  <si>
    <t>2.3.2</t>
  </si>
  <si>
    <t>2.3.3</t>
  </si>
  <si>
    <t>2.3.4</t>
  </si>
  <si>
    <t>2.3.6</t>
  </si>
  <si>
    <t>2.3.7</t>
  </si>
  <si>
    <t>2.3.8</t>
  </si>
  <si>
    <t>1.3.2</t>
  </si>
  <si>
    <t>1.3.3</t>
  </si>
  <si>
    <t xml:space="preserve"> </t>
  </si>
  <si>
    <t>Amasya İl Özel İdaresi</t>
  </si>
  <si>
    <t>Kurumsal Yapı</t>
  </si>
  <si>
    <t>Eğitim organizasyonunun yapılarak, özel sektör eğitim ve danışmanlık kuruluşlarından veya Üniversitelerden Hizmet İçi Eğitimin satın alınması ve uygulanması</t>
  </si>
  <si>
    <t>2.1.2</t>
  </si>
  <si>
    <t>3 er aylık periyotlarla İl Özel İdaresinin faaliyetlerinin sunulduğu dergi çıkarılması.</t>
  </si>
  <si>
    <t>3.1.3</t>
  </si>
  <si>
    <t>Ekonomik ömrünü tamamlamış iş makinelerinin servis dışı tutulması.</t>
  </si>
  <si>
    <t>Sulama</t>
  </si>
  <si>
    <t>1.1.4</t>
  </si>
  <si>
    <t>1.2.3</t>
  </si>
  <si>
    <t xml:space="preserve">Ruhsat ve Denetim </t>
  </si>
  <si>
    <t>Teknik eksikliklerin giderilmesi ve denetim organizasyonunun güçlendirilerek hayata geçirilmesi</t>
  </si>
  <si>
    <t>İşletme ve İştirakler</t>
  </si>
  <si>
    <t>İçme suyu tesislerinde oluşabilecek (deprem, sel, heyelan, zaman aşımı, v.b. kaynaklı) arıza ve yıpranmalara karşı bakım ve onarım yapılması amacıyla limit kapsamında yeteri miktarda malzemenin alınması</t>
  </si>
  <si>
    <t>Sağlıklı içmesuyu hizmetinin verilmesi amacıyla ihtiyacı olan köylerde içmesuyu deposuna klorlama cihazı takılması</t>
  </si>
  <si>
    <t>Amatör spor kulüplerine malzeme yardımı yapılması ve Uluslararası organizasyonlarda başarılı olan sporcuların ödüllendirilmesi</t>
  </si>
  <si>
    <t>1.4.1</t>
  </si>
  <si>
    <t>2.3.9</t>
  </si>
  <si>
    <t>1.4</t>
  </si>
  <si>
    <t>Hitit Araştırma Merkezi'nin kurulması</t>
  </si>
  <si>
    <t>Altın Elma beste yarışmasının düzenlenmesi</t>
  </si>
  <si>
    <t>3.1.4</t>
  </si>
  <si>
    <t>3.1.5</t>
  </si>
  <si>
    <t>4.1.1</t>
  </si>
  <si>
    <t>4.1</t>
  </si>
  <si>
    <t>Tanıtım amacıyla dış şehirlerde ve şehirlerarası karayollarında billboard kiralanması</t>
  </si>
  <si>
    <t>İnternet ortamında Amasya tanıtımı</t>
  </si>
  <si>
    <t>Medya ile ilişkiler</t>
  </si>
  <si>
    <t>Turizm Bilincinin Oluşturulması</t>
  </si>
  <si>
    <t xml:space="preserve">Kültür varlıklarının korunması eğitim projesi </t>
  </si>
  <si>
    <t>Hizmette olan sağlık evlerinden ihtiyacı olanların bakım ve onarımının yapılması</t>
  </si>
  <si>
    <t>2.2.2</t>
  </si>
  <si>
    <t>Sosyal Davranışlar Semineri</t>
  </si>
  <si>
    <t>Yöneticilik Eğitimi</t>
  </si>
  <si>
    <t>3.2.3</t>
  </si>
  <si>
    <t>3.2.4</t>
  </si>
  <si>
    <t>3.2.5</t>
  </si>
  <si>
    <t>Hijyen Eğitimi</t>
  </si>
  <si>
    <t>Yaygın turizm ve fiyat istikrarı eğitimi</t>
  </si>
  <si>
    <t>Engelsiz spor merkezi kurulması</t>
  </si>
  <si>
    <t>Sosyal Hizmetler</t>
  </si>
  <si>
    <t>Ağaçlandırma</t>
  </si>
  <si>
    <t>Güvenlik</t>
  </si>
  <si>
    <t>Mikrokredi</t>
  </si>
  <si>
    <t>Gençlik ve Spor</t>
  </si>
  <si>
    <t>Sağlık</t>
  </si>
  <si>
    <t>Tarım</t>
  </si>
  <si>
    <t>Kültür ve Turizm</t>
  </si>
  <si>
    <t>Eğitim</t>
  </si>
  <si>
    <t>Köyyolları</t>
  </si>
  <si>
    <t>İçmesuyu</t>
  </si>
  <si>
    <t>Çevre</t>
  </si>
  <si>
    <t>İmar</t>
  </si>
  <si>
    <t>İl Özel İdaresi</t>
  </si>
  <si>
    <t>"Stratejik Planlama Kurulu" kurularak tüzüğünün hazırlanması, Stratejik Planlama ve stratejik yönetim toplantılarının planlanması, aylık değerlendirme raporlarının sunulması.</t>
  </si>
  <si>
    <t xml:space="preserve">İl Özel idaresi hizmetlerinin etkin bir şekilde yürütülmesi için Özel idare Hizmet binası yapımı </t>
  </si>
  <si>
    <t>Bir birim ya da kişinin görevlendirilmesi ve haber metinlerinin düzenli olarak üretilmesi. Yılda en az 50 kez kurumun hizmet yapısı ve faaliyetleri hakkında yazılı ve görsel basında haberlerin yer almasının sağlanması.</t>
  </si>
  <si>
    <t>İl Özel İdaresine ait Hizmet Binası, Lojman, Misafirhane, İşhanı vb. binaların bakım onarımının yapılması</t>
  </si>
  <si>
    <t>İdaremize kanunlarla verilen yetkiler çerçevesinde, Valilik Hizmet Binası, Vali Konağı, Kaymakam evi vb. binaların bakım onarımının yapılması</t>
  </si>
  <si>
    <t>İl Özel İdaresi Boğazköy Şantiye Binasının yapılması</t>
  </si>
  <si>
    <t>İl Özel İdaresi Kültür Merkezi bakım onarım ve yenileme projesinin yapılması</t>
  </si>
  <si>
    <t xml:space="preserve">2019 yılına kadar Merkez ilçe ve İlçelere Bağlı yerlerde işyeri açma ve çalışma ruhsatı olmayan yerlerin tamamının ruhsatla denetim altına alınması,  </t>
  </si>
  <si>
    <t>İl Özel İdaresine ait boş olan taşınmazların değerlendirilmesi</t>
  </si>
  <si>
    <t>İl Hudutları dahilinde araştırmaların yapılarak maden sahaları, içmesuyu ve su ürünleri üretim yerleri, Jeotermal kaynaklarının kayıt altına alınması, İl Özel İdaresine ait jeotermal kaynaklar ile ilgili proje çalışması yapılması</t>
  </si>
  <si>
    <t>1.2.4</t>
  </si>
  <si>
    <t>DSİ ile koordineli olarak belirlenecek alanlarda rusubat temizliği kapsamında çıkan ariyet malzemesinin değerlendirilmesi</t>
  </si>
  <si>
    <t>1.2.5</t>
  </si>
  <si>
    <t>Köy ortak yapısı bulunan köy bağlılarının köy yerleşik alan sınır tespiti yapılması</t>
  </si>
  <si>
    <t>Köy yerleşik alan sınır tespiti yapılan paftaların sayısal ortama aktarılması</t>
  </si>
  <si>
    <t>Tüm köylerin kadastro paftaların sayısal ortamda alınması</t>
  </si>
  <si>
    <t>Kapanan 18 adet belde belediyelerinin imar planlarının revize edilmesi</t>
  </si>
  <si>
    <t>Kapanan 18 adet belde belediyelerinin imar planları ile ilgili 18. madde uygulaması çalışmaları</t>
  </si>
  <si>
    <t>İmar Kanununa aykırı olarak yapılan kaçak yapıların yıkılması için yıkım ihalesine çıkılması</t>
  </si>
  <si>
    <t>Köylü vatandaşlarımızın bedelsiz olarak yararlanabilmeleri için tarihi, kültürel ve sosyo-ekonomik dokuya uygun 20 adet konut, ahır, samanlık, depo ve benzeri tip yapı projesi hazırlanması.</t>
  </si>
  <si>
    <t>Her yıl 5 adet kanalizasyon şebekesi yapılmayan köy veya bağlılarında kanalizasyon şebekesi yapımı projesinin hayata geçirilmesi</t>
  </si>
  <si>
    <t>Her yıl 5 adet fosseptik yapılmayan köy veya bağlılarında fosseptik yapımı projesinin hayata geçirilmesi</t>
  </si>
  <si>
    <t>İhtiyaç olan köylerde kanalizasyon tesisinin limit kapsamında bakım-onarım projesinin hayata geçirilmesi için her yıl 20.000 m kanalizasyon borusu ve 50 adet baca alınması</t>
  </si>
  <si>
    <t xml:space="preserve">Her yıl 2 adet önceki yıllarda yapılan ve ekonomik ömrünü tamamlayan kanalizasyon şebekesi veya fosseptiğin yenilenmesi </t>
  </si>
  <si>
    <t>Arıtma yapılacak köylerin tespiti ve önceliklendirmesinin yapılması ve ihtiyacı olan köylerde arıtma tesisi yapım projelerinin hayata geçirilmesi</t>
  </si>
  <si>
    <t>Köylerde oluşan evsel nitelikli katı atıkların toplanması için ihtiyaç duyulan konteynırların alımının yapılması</t>
  </si>
  <si>
    <t>Köylerde oluşan evsel nitelikli katı atıkların toplanması ve nakli için ihtiyaç duyulan araçların alımının yapılması</t>
  </si>
  <si>
    <t xml:space="preserve">Köylerde oluşan evsel nitelikli katı atıkların toplanması </t>
  </si>
  <si>
    <t>1 MW (maksimum) gücünde lisansız RES yapılması</t>
  </si>
  <si>
    <t xml:space="preserve">Her yıl İçmesuyu ihtiyacı olan 5 adet yerleşim yerine sağlıklı ve yeterli su getirilmesi için yeni tesis yapılması </t>
  </si>
  <si>
    <t>1.1.5</t>
  </si>
  <si>
    <t>1.1.6</t>
  </si>
  <si>
    <t>Eskimiş, yıpranmış, sık sık arızaların meydana geldiği, tamiri mümkün olmayan, büyük su kayıpları ve fiziksel, kimyasal ve bakteriyolojik kirlenmeye sebep olan şebeke ağı ve isale hatlarında yenileme çalışması yapılması</t>
  </si>
  <si>
    <t>Her yıl 20 adet yerleşim yerinde içmesuyu deposunun ve diğer sanat yapılarının sıhhi kullanımlarının sağlanması için gerekli onarımın yapılması</t>
  </si>
  <si>
    <t>Yerleşim yerlerine sağlıklı içmesuyu sağlanması için rutin fiziksel, kimyasal ve bakteriyolojik analizlerin yapılması</t>
  </si>
  <si>
    <t>YÜS projelerinin hayata geçirilmesi</t>
  </si>
  <si>
    <t>YAS projelerinin hayata geçirilmesi</t>
  </si>
  <si>
    <t>Gölet yapım projelerinin hayata geçirilmesi</t>
  </si>
  <si>
    <t>Hayvan içmesuyu göleti yapım projelerinin hayata geçirilmesi</t>
  </si>
  <si>
    <t xml:space="preserve">İl Özel İdaresi ekipleri ile her yıl 10 km stabilize köy yolu 1. kat asfalt yapılarak asfalt kaplama statüsüne kavuşturulması </t>
  </si>
  <si>
    <t>İl Özel İdaresi ekipleri ile her yıl 50 km asfalt köyyolunda 2.kat asfalt projesinin hayata geçirilmesi</t>
  </si>
  <si>
    <t>Köy yollarında trafik işaretlemesi için ihtiyaç tespitinin yapılması ve tespite göre trafik işaretlemesi yapılarak yol güvenliğinin arttırılması</t>
  </si>
  <si>
    <t>İl Özel İdaresi ekipleri ile her yıl 100 km stabilize kaplamasının yapılması</t>
  </si>
  <si>
    <t>İl Özel İdaresi ekipleri ile köy yollarının ihtiyaç olan kesimlerinde her yıl 10 km güzergah değişimi, yol genişletme vb. yol onarımının yapılması</t>
  </si>
  <si>
    <t>İl Özel İdaresi ekipleri ile her yıl 10 km yeni yol açılması</t>
  </si>
  <si>
    <t>1.2.6</t>
  </si>
  <si>
    <t>1.2.7</t>
  </si>
  <si>
    <t>Köyyollarında her yıl 5 adet sanat yapısı yapılarak ihtiyacının karşılanması</t>
  </si>
  <si>
    <t>Köyyollarında her yıl 1 adet köprü inşaatının önceliklendirme planlama ve projelendirilmesinin yapılarak inşasının tamamlanması</t>
  </si>
  <si>
    <t xml:space="preserve">Asfalt kaplama köyyollarında bozulan kısımlarda asfalt bakım yapılması </t>
  </si>
  <si>
    <t>Her yıl 10.000 m2 kilitli parketaşı yapılması</t>
  </si>
  <si>
    <t>İhtiyaç duyulan iş makinelerinin satın alınması veya ihtiyaca göre kiralaması yapılması</t>
  </si>
  <si>
    <t>2.1.3</t>
  </si>
  <si>
    <t xml:space="preserve">İhtiyaç duyulan binek araçların satın alınması veya ihtiyaca göre kiralaması yapılması </t>
  </si>
  <si>
    <t>2.2.3</t>
  </si>
  <si>
    <t>2.2.4</t>
  </si>
  <si>
    <t xml:space="preserve">Akaryakıt alımı yapılması </t>
  </si>
  <si>
    <t xml:space="preserve">Lastik alımı yapılması </t>
  </si>
  <si>
    <t xml:space="preserve">Madeni yağ alımı yapılması </t>
  </si>
  <si>
    <t xml:space="preserve">İş makinelerinin düzenli olarak bakım ve onarımlarının yapılması </t>
  </si>
  <si>
    <t>Faaliyet adı</t>
  </si>
  <si>
    <t>2015-2019 yılları arasında her yıl 5 ar adet olmak üzere toplam 25 adet temel eğitim okulunda bina onarımı ve çevre düzenlemelerinin yapılması</t>
  </si>
  <si>
    <t xml:space="preserve"> Her yıl için İl merkezinde ve ilçelerde ihtiyacı olan bölgelere 1 adet yeni okul ve ek derslik yapılması </t>
  </si>
  <si>
    <t>Harşena Kalesi ve Kızlar Sarayı Bilimsel Kazı Çalışmaları</t>
  </si>
  <si>
    <t>Oluz Höyük Bilimsel Kazı Çalışmaları</t>
  </si>
  <si>
    <t>Kalenin rahatça gezilebilmesi için gezi yolları oluşturulması (basamaklarla gezi yollarının birbirine bağlanması)</t>
  </si>
  <si>
    <t>Tarihi ve Tescilli Yapıların aydınlatma projelerinin hazırlatılması</t>
  </si>
  <si>
    <t xml:space="preserve">Tarihi ve Tescilli Yapıların aydınlatma proje uygulaması </t>
  </si>
  <si>
    <t>1.5.1</t>
  </si>
  <si>
    <t>Amasya görsel tanıtım CD'sinin Çoğaltılması</t>
  </si>
  <si>
    <t>Mevcut tanıtım broşürlerinin revize edilerek yeniden bastırılması, ayrıca ildeki tarihi, turistik yer, mekan ve eserlere yönelik küçük çaplı el broşürlerinin hazırlanarak yayınlanması</t>
  </si>
  <si>
    <t>Tanıtım fuar ve organizasyonlara katılım ve stant yapımı</t>
  </si>
  <si>
    <t>Çeşitli gösteri toplulukları, tiyatro, konser, organizasyon ağırlama</t>
  </si>
  <si>
    <t>2.3.5</t>
  </si>
  <si>
    <t>1. Sayfa Devir</t>
  </si>
  <si>
    <t>Yerli ve yabancı medya mensuplarının İlimizde ağırlanması ile yurt içinde ve yurt dışında tanıtım amaçlı haberlerin yayınlanması</t>
  </si>
  <si>
    <t>2.3.10</t>
  </si>
  <si>
    <t>Tanıtıcı yayınların çeşitli dillere çevirisi</t>
  </si>
  <si>
    <t>Amasya’nın markalaştırılmasına ve marka kimliğinin oluşturulmasına yönelik imaj çalışması</t>
  </si>
  <si>
    <t>Ev Pansiyonculuğu Eğitimi,</t>
  </si>
  <si>
    <t xml:space="preserve">Kauçuk bend ile suyun şişirilmesi ve yaz aylarında Yeşilırmak nehrinin sandallar ile gezilebilir hale getirilmesi </t>
  </si>
  <si>
    <t>4.1.2</t>
  </si>
  <si>
    <t>Diğer Kamu Kurum ve Kuruluşları ile ortak proje üretilmesi</t>
  </si>
  <si>
    <t xml:space="preserve">İhracata yönelik kaliteli kiraz yetiştirilmesini teşvik amacıyla 'Kiraz Teşvik Yarışması' na katılan çiftçilerin ödüllendirilmesi  </t>
  </si>
  <si>
    <t>İlimiz adıyla özdeşleşen ve Islah çalışmalarıyla periyodisite özelliği kaldırılan fidan çeşitleriyle 5 yıllık dönem içerisinde toplam 1.000 dekar alanda Amasya Elması bahçesi Özel idare kaynaklarıyla tesis edilecektir.</t>
  </si>
  <si>
    <t>Özel idare kaynaklı olarak 5 yıllık süre içerisinde 1.000 dekar kiraz bahçesi tesis edilecektir.</t>
  </si>
  <si>
    <t>5 yıllık süre içerisinde 300 dekar alanda yüksek sistem bağ projesi gerçekleştirilecektir</t>
  </si>
  <si>
    <t>2015-2019 yıllarında 40 dekar innap, 200 dekar erik, 200 dekar armut bahçesi tesislerinde kullanılacak fidan maliyetinin yarısının (gerek görülmesi halinde çiftçilerimizin teşvik edilmesi amacıyla bu oran azaltılabilir) İ.Ö.İ. kaynaklarıyla temin edilmesi.</t>
  </si>
  <si>
    <t>5 yıllık süre içerisinde 1500 dekar alanda ceviz bahçesi tesis edilecektir.</t>
  </si>
  <si>
    <t>1.6.1</t>
  </si>
  <si>
    <t>1.7.1</t>
  </si>
  <si>
    <t>1.8.1</t>
  </si>
  <si>
    <t>5 yıllık süreç içerisinde 100 dekar plastik  örtülü sera tesis edilecektir.</t>
  </si>
  <si>
    <t xml:space="preserve"> 2019 yılına kadar mevcut üzerine her yıl 100 ha alanın ekilebilmesi için Özel idare kaynaklı yem bitkisi (yonca, fiğ, korunga) tohumu alımı gerçekleştirilecektir.</t>
  </si>
  <si>
    <t>1.9.1</t>
  </si>
  <si>
    <t>1.10.1</t>
  </si>
  <si>
    <t>1.11.1</t>
  </si>
  <si>
    <t>İlimizdeki üreticilerin 40'ar gruplar halinde Ankara, Kayseri, Bursa ve Antalya Tarım Fuarlarına götürülmesi suretiyle, çiftçilerin yeni tarım teknikleri konusunda yerinde eğitilmesi.</t>
  </si>
  <si>
    <t>GSM aracılığı ile kısa mesaj şeklinde hastalık ve zararlılarla mücadelenin başladığını bildiren SMS’lerin yollandığı çiftçi sayısı 7.500’den (100.000 adet SMS) 12.500’e çıkartılarak, bitki hastalık ve zararlıları ile mücadele çalışmalarının yıllara göre değişecek konuları içerisine alacak şekilde devam ettirilmesi</t>
  </si>
  <si>
    <t>2015-2019 yılları arasında her yıl 20 üretici olmak üzere toplam 100 üreticiye Organik Tarım Üretimi konusunda eğitim verilip sertifika almaları sağlanarak, Organik Tarım altyapısı sağlanacaktır.</t>
  </si>
  <si>
    <t>1.11.2</t>
  </si>
  <si>
    <t>Genel zararlılarla mücadele kapsamında, yabani domuz zararı ile mücadele edilmesi için 2015-2019 yılları arasında her yıl 10.000 adet Yaban Domuzu Fişeği alımı</t>
  </si>
  <si>
    <t>1.12.1</t>
  </si>
  <si>
    <t>Kuş Gribi ile Mücadele için gerekli olan eldiven, gözlük, gaşoş, tulum, dezenfektan, imha tankı vb. aletlerin alımı gerçekleştirilecektir.</t>
  </si>
  <si>
    <t>Gıda güvenliğine uygun peynir yapımı için kadın üreticilerimize süt derecesi ve cendere bezi dağıtılarak yerinde eğitim verilmesi</t>
  </si>
  <si>
    <t>1.5</t>
  </si>
  <si>
    <t>1.6</t>
  </si>
  <si>
    <t>1.7</t>
  </si>
  <si>
    <t>1.8</t>
  </si>
  <si>
    <t>1.9</t>
  </si>
  <si>
    <t>1.10</t>
  </si>
  <si>
    <t>1.11</t>
  </si>
  <si>
    <t>1.12</t>
  </si>
  <si>
    <t>Acil Sağlık hizmetlerinde kullanılan ambulansların ve UMKE ekipmanlarının bakım ve onarımlarının yapılması</t>
  </si>
  <si>
    <t>Acil Sağlık hizmetlerinde kullanılan telsiz ve rolelerinin bakım ve onarımlarının yapılması</t>
  </si>
  <si>
    <t>KKKA hastalığına karşı kene kartı alınması, broşür basılması ve dağıtımının yapılması</t>
  </si>
  <si>
    <t>Olası influenza salgınına karşı mücadele edilmesi</t>
  </si>
  <si>
    <t>Kırsalda yaşayan vatandaşın Kanser erken Teşhis Eğitim ve Tarama Merkezine taşınması için 2 adet araç alınması</t>
  </si>
  <si>
    <t>Taşova Spor Salonu Bakım ve onarımının yapılması</t>
  </si>
  <si>
    <t>Merkez İlçede Sentetik Çim Yüzeyli Futbol Sahaları Yapılması</t>
  </si>
  <si>
    <t>Hedef gruptan kredi almak isteyenlerden şartları tutanlara kredinin verilmesi ve verilen kredilerin amacına uygun olarak kullanılıp kullanılmadığının denetimi</t>
  </si>
  <si>
    <t>Toplum Afet gönüllüleri ve okul öncesi, ilk ve ortaöğretim, meslek yüksek okulu öğrencileri, Kredi Yurtlar Kurumu’nda kalan öğrenciler ile halka Sivil Savunma eğitiminin verilmesi</t>
  </si>
  <si>
    <t xml:space="preserve">Afet Yönetim Merkezinin kurulmasını müteakip 2018 yılında Bölgemizdeki 9 İlin arama ve kurtarma ekipleriyle Örnek Afet Tatbikatı  gerçekleştirilmesi ve sivil savunma tatbikatlarının düzenli olarak yapılması </t>
  </si>
  <si>
    <t>İşletmede bulunan kömür analiz laboratuarının akredite laboratuar haline getirilmesi</t>
  </si>
  <si>
    <t>Eleme ve torbalama tesisinde revizyon yapılması</t>
  </si>
  <si>
    <t>Kömür stok alanlarının çelik konstrüksiyon çatı ile kapatılması</t>
  </si>
  <si>
    <t>İşletme Ruhsat sahasında uzun vadeli projeler yapılarak daha verimli sahalarda kapalı ve açık ocak olarak üretim yapmak</t>
  </si>
  <si>
    <t>Çalışanlar için en uygun şantiye binasının oluşturulması</t>
  </si>
  <si>
    <t>2.1.4</t>
  </si>
  <si>
    <t>İçmesuyu isale hattı ve sanat yapılarının yenilenmesi</t>
  </si>
  <si>
    <t>2.1.5</t>
  </si>
  <si>
    <t>İşletme - ocak arası yolların asfaltlanması</t>
  </si>
  <si>
    <t>Kömür stok sahalarının betonlanması</t>
  </si>
  <si>
    <t>Madencilik yapılan eski alanların rehabilitasyonu ve gerekli ağaçlandırmanın yapılması</t>
  </si>
  <si>
    <t>Her yıl köy/köylerde uygun olan 5 ha alanda ceviz fidanı dikimi yapılacaktır.</t>
  </si>
  <si>
    <t>Ceviz dikilen sahalarda fidanların sulanması için sulama sistemleri kurulacaktır.</t>
  </si>
  <si>
    <t>Yangınla mücadele kapsamında Orman İşletme Müdürlüğü ile işbirliği yapılacaktır.</t>
  </si>
  <si>
    <t>Yangına hassas alanlarda meydana gelebilecek yangına müdahale için her yıl 5 er adet 2,5 ton kapasiteli su tankı alınacaktır.</t>
  </si>
  <si>
    <t>Evlenecek çiftler için evlilik öncesi eğitim verilmesi</t>
  </si>
  <si>
    <t>Kadına yönelik şiddet ile ilgili eğitim verilecektir.</t>
  </si>
  <si>
    <t>Çocuk istismarına karşı eğitim verilecektir.</t>
  </si>
  <si>
    <t>Aile eğitim programı kapsamında; hukuk, sağlık, iktisat, medya, aile eğitimi ve iletişim konularında eğitim verilecektir.</t>
  </si>
  <si>
    <t>Her yıl 2 adet tesise bakım onarım yapılması</t>
  </si>
  <si>
    <t>Yeni Çocuk evi açılması, çocuk evlerinin taşınması durumunda bakım onarım vb. giderlerin karşılanması</t>
  </si>
  <si>
    <t>Tarım işçilerinin konaklama yerlerinin altyapısının (içmesuyu, atıksu, yol) yapılarak yaşam şartlarının iyileştirilmesi</t>
  </si>
  <si>
    <t>İhtiyacı olan ailelere çadır yardımı yapılacaktır.</t>
  </si>
  <si>
    <t>Köylere çocuk oyun parklarının kurulması</t>
  </si>
  <si>
    <t>Sektörler Bazında İcmal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</si>
</sst>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00\ &quot;YTL&quot;"/>
  </numFmts>
  <fonts count="43">
    <font>
      <sz val="12"/>
      <name val="Times New Roman"/>
      <family val="0"/>
    </font>
    <font>
      <sz val="8"/>
      <name val="Times New Roman"/>
      <family val="1"/>
    </font>
    <font>
      <b/>
      <sz val="10"/>
      <name val="Times New Roman"/>
      <family val="1"/>
    </font>
    <font>
      <u val="single"/>
      <sz val="12"/>
      <color indexed="20"/>
      <name val="Times New Roman"/>
      <family val="1"/>
    </font>
    <font>
      <u val="single"/>
      <sz val="12"/>
      <color indexed="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Times New Roman"/>
      <family val="0"/>
    </font>
    <font>
      <sz val="10"/>
      <color indexed="10"/>
      <name val="Times New Roman"/>
      <family val="0"/>
    </font>
    <font>
      <b/>
      <sz val="11"/>
      <name val="Times New Roman"/>
      <family val="1"/>
    </font>
    <font>
      <sz val="11"/>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21" borderId="0" applyNumberFormat="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38" borderId="5" applyNumberFormat="0" applyAlignment="0" applyProtection="0"/>
    <xf numFmtId="0" fontId="16" fillId="39" borderId="6" applyNumberFormat="0" applyAlignment="0" applyProtection="0"/>
    <xf numFmtId="0" fontId="34" fillId="40" borderId="7" applyNumberFormat="0" applyAlignment="0" applyProtection="0"/>
    <xf numFmtId="0" fontId="7" fillId="0" borderId="0" applyNumberFormat="0" applyFill="0" applyBorder="0" applyAlignment="0" applyProtection="0"/>
    <xf numFmtId="0" fontId="35" fillId="41" borderId="8" applyNumberFormat="0" applyAlignment="0" applyProtection="0"/>
    <xf numFmtId="0" fontId="17" fillId="22" borderId="0" applyNumberFormat="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36" fillId="40" borderId="8" applyNumberFormat="0" applyAlignment="0" applyProtection="0"/>
    <xf numFmtId="0" fontId="14" fillId="25" borderId="5" applyNumberFormat="0" applyAlignment="0" applyProtection="0"/>
    <xf numFmtId="0" fontId="37" fillId="42" borderId="12" applyNumberFormat="0" applyAlignment="0" applyProtection="0"/>
    <xf numFmtId="0" fontId="38" fillId="4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44" borderId="0" applyNumberFormat="0" applyBorder="0" applyAlignment="0" applyProtection="0"/>
    <xf numFmtId="0" fontId="9" fillId="0" borderId="13" applyNumberFormat="0" applyFill="0" applyAlignment="0" applyProtection="0"/>
    <xf numFmtId="0" fontId="19" fillId="45" borderId="0" applyNumberFormat="0" applyBorder="0" applyAlignment="0" applyProtection="0"/>
    <xf numFmtId="0" fontId="0" fillId="46" borderId="14" applyNumberFormat="0" applyFont="0" applyAlignment="0" applyProtection="0"/>
    <xf numFmtId="0" fontId="0" fillId="47" borderId="15" applyNumberFormat="0" applyFont="0" applyAlignment="0" applyProtection="0"/>
    <xf numFmtId="0" fontId="40" fillId="48" borderId="0" applyNumberFormat="0" applyBorder="0" applyAlignment="0" applyProtection="0"/>
    <xf numFmtId="0" fontId="13" fillId="38" borderId="16"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41" fillId="0" borderId="17" applyNumberFormat="0" applyFill="0" applyAlignment="0" applyProtection="0"/>
    <xf numFmtId="0" fontId="20" fillId="0" borderId="18" applyNumberFormat="0" applyFill="0" applyAlignment="0" applyProtection="0"/>
    <xf numFmtId="0" fontId="42" fillId="0" borderId="0" applyNumberFormat="0" applyFill="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4" fontId="22" fillId="0" borderId="19" xfId="0" applyNumberFormat="1" applyFont="1" applyFill="1" applyBorder="1" applyAlignment="1">
      <alignment vertical="center"/>
    </xf>
    <xf numFmtId="4" fontId="22" fillId="0" borderId="20" xfId="0" applyNumberFormat="1" applyFont="1" applyFill="1" applyBorder="1" applyAlignment="1">
      <alignment vertical="center"/>
    </xf>
    <xf numFmtId="0" fontId="22" fillId="0" borderId="0" xfId="0" applyFont="1" applyFill="1" applyAlignment="1">
      <alignment vertical="center"/>
    </xf>
    <xf numFmtId="0" fontId="2" fillId="25" borderId="19"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2" fillId="0" borderId="22" xfId="0" applyFont="1" applyFill="1" applyBorder="1" applyAlignment="1">
      <alignment vertical="center"/>
    </xf>
    <xf numFmtId="0" fontId="22" fillId="0" borderId="20" xfId="0" applyFont="1" applyFill="1" applyBorder="1" applyAlignment="1">
      <alignment vertical="center"/>
    </xf>
    <xf numFmtId="49" fontId="22" fillId="0" borderId="0" xfId="0" applyNumberFormat="1" applyFont="1" applyFill="1" applyAlignment="1">
      <alignment horizontal="center" vertical="center"/>
    </xf>
    <xf numFmtId="0" fontId="22" fillId="0" borderId="0" xfId="0" applyFont="1" applyFill="1" applyAlignment="1">
      <alignment horizontal="right" vertical="center"/>
    </xf>
    <xf numFmtId="0" fontId="2" fillId="25" borderId="21" xfId="0" applyFont="1" applyFill="1" applyBorder="1" applyAlignment="1">
      <alignment horizontal="center" vertical="center"/>
    </xf>
    <xf numFmtId="49" fontId="22" fillId="0" borderId="19" xfId="0" applyNumberFormat="1" applyFont="1" applyFill="1" applyBorder="1" applyAlignment="1">
      <alignment horizontal="center" vertical="center"/>
    </xf>
    <xf numFmtId="0" fontId="22" fillId="0" borderId="19" xfId="0" applyFont="1" applyFill="1" applyBorder="1" applyAlignment="1">
      <alignment vertical="center" wrapText="1"/>
    </xf>
    <xf numFmtId="49" fontId="22" fillId="0" borderId="23" xfId="0" applyNumberFormat="1" applyFont="1" applyFill="1" applyBorder="1" applyAlignment="1">
      <alignment horizontal="center" vertical="center"/>
    </xf>
    <xf numFmtId="0" fontId="22" fillId="0" borderId="23" xfId="0" applyFont="1" applyFill="1" applyBorder="1" applyAlignment="1">
      <alignment vertical="center" wrapText="1"/>
    </xf>
    <xf numFmtId="4" fontId="22" fillId="0" borderId="21" xfId="0" applyNumberFormat="1" applyFont="1" applyFill="1" applyBorder="1" applyAlignment="1">
      <alignment vertical="center"/>
    </xf>
    <xf numFmtId="4" fontId="22" fillId="25" borderId="21" xfId="0" applyNumberFormat="1" applyFont="1" applyFill="1" applyBorder="1" applyAlignment="1">
      <alignment vertical="center"/>
    </xf>
    <xf numFmtId="4" fontId="22" fillId="25" borderId="19" xfId="0" applyNumberFormat="1" applyFont="1" applyFill="1" applyBorder="1" applyAlignment="1">
      <alignment vertical="center"/>
    </xf>
    <xf numFmtId="4" fontId="22" fillId="25" borderId="20" xfId="0" applyNumberFormat="1" applyFont="1" applyFill="1" applyBorder="1" applyAlignment="1">
      <alignment vertical="center"/>
    </xf>
    <xf numFmtId="4" fontId="2" fillId="25" borderId="21" xfId="0" applyNumberFormat="1" applyFont="1" applyFill="1" applyBorder="1" applyAlignment="1">
      <alignment vertical="center"/>
    </xf>
    <xf numFmtId="4" fontId="2" fillId="25" borderId="19" xfId="0" applyNumberFormat="1" applyFont="1" applyFill="1" applyBorder="1" applyAlignment="1">
      <alignment vertical="center"/>
    </xf>
    <xf numFmtId="0" fontId="2" fillId="0" borderId="0" xfId="0" applyFont="1" applyFill="1" applyAlignment="1">
      <alignment vertical="center"/>
    </xf>
    <xf numFmtId="0" fontId="22" fillId="0" borderId="19" xfId="0" applyFont="1" applyBorder="1" applyAlignment="1">
      <alignment vertical="center" wrapText="1"/>
    </xf>
    <xf numFmtId="0" fontId="22" fillId="0" borderId="23" xfId="0" applyFont="1" applyBorder="1" applyAlignment="1">
      <alignment vertical="center" wrapText="1"/>
    </xf>
    <xf numFmtId="4" fontId="2" fillId="25" borderId="21" xfId="0" applyNumberFormat="1" applyFont="1" applyFill="1" applyBorder="1" applyAlignment="1">
      <alignment vertical="center"/>
    </xf>
    <xf numFmtId="0" fontId="2" fillId="0" borderId="0" xfId="0" applyFont="1" applyFill="1" applyAlignment="1">
      <alignment vertical="center"/>
    </xf>
    <xf numFmtId="49" fontId="22" fillId="0" borderId="0" xfId="0" applyNumberFormat="1" applyFont="1" applyFill="1" applyAlignment="1">
      <alignment vertical="center"/>
    </xf>
    <xf numFmtId="4" fontId="2" fillId="25" borderId="20" xfId="0" applyNumberFormat="1" applyFont="1" applyFill="1" applyBorder="1" applyAlignment="1">
      <alignment vertical="center"/>
    </xf>
    <xf numFmtId="3" fontId="22" fillId="0" borderId="0" xfId="0" applyNumberFormat="1" applyFont="1" applyFill="1" applyAlignment="1">
      <alignment vertical="center"/>
    </xf>
    <xf numFmtId="4" fontId="2" fillId="25" borderId="19" xfId="0" applyNumberFormat="1" applyFont="1" applyFill="1" applyBorder="1" applyAlignment="1">
      <alignment vertical="center"/>
    </xf>
    <xf numFmtId="49" fontId="22" fillId="0" borderId="19" xfId="0" applyNumberFormat="1" applyFont="1" applyFill="1" applyBorder="1" applyAlignment="1">
      <alignment horizontal="center" vertical="center" textRotation="90"/>
    </xf>
    <xf numFmtId="49" fontId="22" fillId="0" borderId="19" xfId="0" applyNumberFormat="1" applyFont="1" applyFill="1" applyBorder="1" applyAlignment="1">
      <alignment vertical="center" textRotation="90"/>
    </xf>
    <xf numFmtId="49" fontId="22" fillId="0" borderId="23" xfId="0" applyNumberFormat="1" applyFont="1" applyFill="1" applyBorder="1" applyAlignment="1">
      <alignment vertical="center" textRotation="90"/>
    </xf>
    <xf numFmtId="49" fontId="22" fillId="0" borderId="23" xfId="0" applyNumberFormat="1" applyFont="1" applyFill="1" applyBorder="1" applyAlignment="1">
      <alignment horizontal="center" vertical="center" textRotation="90"/>
    </xf>
    <xf numFmtId="0" fontId="2" fillId="25" borderId="19" xfId="0" applyFont="1" applyFill="1" applyBorder="1" applyAlignment="1">
      <alignment horizontal="center" vertical="center"/>
    </xf>
    <xf numFmtId="0" fontId="22" fillId="0" borderId="0" xfId="0" applyFont="1" applyFill="1" applyAlignment="1">
      <alignment horizontal="center" vertical="center"/>
    </xf>
    <xf numFmtId="4" fontId="22" fillId="0" borderId="19" xfId="0" applyNumberFormat="1" applyFont="1" applyFill="1" applyBorder="1" applyAlignment="1">
      <alignment horizontal="center" vertical="center"/>
    </xf>
    <xf numFmtId="4" fontId="2" fillId="25" borderId="19" xfId="0" applyNumberFormat="1" applyFont="1" applyFill="1" applyBorder="1" applyAlignment="1">
      <alignment horizontal="center" vertical="center"/>
    </xf>
    <xf numFmtId="0" fontId="2" fillId="0" borderId="0" xfId="0" applyFont="1" applyFill="1" applyAlignment="1">
      <alignment horizontal="center" vertical="center"/>
    </xf>
    <xf numFmtId="4" fontId="22" fillId="25" borderId="19" xfId="0" applyNumberFormat="1"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19" xfId="0" applyFont="1" applyBorder="1" applyAlignment="1">
      <alignment horizontal="left" vertical="center" wrapText="1"/>
    </xf>
    <xf numFmtId="4" fontId="22" fillId="0" borderId="0" xfId="0" applyNumberFormat="1" applyFont="1" applyFill="1" applyAlignment="1">
      <alignment horizontal="center" vertical="center"/>
    </xf>
    <xf numFmtId="4" fontId="22" fillId="0" borderId="19" xfId="0" applyNumberFormat="1" applyFont="1" applyFill="1" applyBorder="1" applyAlignment="1">
      <alignment horizontal="right" vertical="center"/>
    </xf>
    <xf numFmtId="49" fontId="23" fillId="0" borderId="19" xfId="0" applyNumberFormat="1" applyFont="1" applyFill="1" applyBorder="1" applyAlignment="1">
      <alignment horizontal="center" vertical="center"/>
    </xf>
    <xf numFmtId="4" fontId="2" fillId="25" borderId="19" xfId="0" applyNumberFormat="1" applyFont="1" applyFill="1" applyBorder="1" applyAlignment="1">
      <alignment horizontal="right" vertical="center"/>
    </xf>
    <xf numFmtId="49" fontId="2" fillId="25" borderId="19" xfId="0" applyNumberFormat="1" applyFont="1" applyFill="1" applyBorder="1" applyAlignment="1">
      <alignment horizontal="left" vertical="center" wrapText="1"/>
    </xf>
    <xf numFmtId="0" fontId="2" fillId="25" borderId="23" xfId="0" applyFont="1" applyFill="1" applyBorder="1" applyAlignment="1">
      <alignment horizontal="left" vertical="center" wrapText="1"/>
    </xf>
    <xf numFmtId="0" fontId="2" fillId="25" borderId="19" xfId="0" applyFont="1" applyFill="1" applyBorder="1" applyAlignment="1">
      <alignment horizontal="center" vertical="center" wrapText="1"/>
    </xf>
    <xf numFmtId="49" fontId="2" fillId="25" borderId="19" xfId="0" applyNumberFormat="1" applyFont="1" applyFill="1" applyBorder="1" applyAlignment="1">
      <alignment horizontal="left" vertical="center" wrapText="1"/>
    </xf>
    <xf numFmtId="0" fontId="2" fillId="25" borderId="19" xfId="0" applyFont="1" applyFill="1" applyBorder="1" applyAlignment="1">
      <alignment horizontal="left" vertical="center" wrapText="1"/>
    </xf>
    <xf numFmtId="49" fontId="2" fillId="25" borderId="21" xfId="0" applyNumberFormat="1" applyFont="1" applyFill="1" applyBorder="1" applyAlignment="1">
      <alignment horizontal="left" vertical="center" wrapText="1"/>
    </xf>
    <xf numFmtId="49" fontId="2" fillId="25" borderId="22" xfId="0" applyNumberFormat="1" applyFont="1" applyFill="1" applyBorder="1" applyAlignment="1">
      <alignment horizontal="left" vertical="center" wrapText="1"/>
    </xf>
    <xf numFmtId="49" fontId="2" fillId="25" borderId="20" xfId="0" applyNumberFormat="1"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20" xfId="0" applyFont="1" applyFill="1" applyBorder="1" applyAlignment="1">
      <alignment horizontal="left" vertical="center" wrapText="1"/>
    </xf>
    <xf numFmtId="49" fontId="2" fillId="0" borderId="0" xfId="0" applyNumberFormat="1" applyFont="1" applyFill="1" applyAlignment="1">
      <alignment horizontal="center" vertical="center"/>
    </xf>
    <xf numFmtId="0" fontId="2" fillId="25" borderId="24" xfId="0" applyFont="1" applyFill="1" applyBorder="1" applyAlignment="1">
      <alignment horizontal="center" vertical="center" textRotation="90" wrapText="1"/>
    </xf>
    <xf numFmtId="0" fontId="2" fillId="25" borderId="25" xfId="0" applyFont="1" applyFill="1" applyBorder="1" applyAlignment="1">
      <alignment horizontal="center" vertical="center" textRotation="90" wrapText="1"/>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26" xfId="0" applyFont="1" applyFill="1" applyBorder="1" applyAlignment="1">
      <alignment horizontal="center" vertical="center" textRotation="90" wrapText="1"/>
    </xf>
    <xf numFmtId="0" fontId="2" fillId="25" borderId="23" xfId="0" applyFont="1" applyFill="1" applyBorder="1" applyAlignment="1">
      <alignment horizontal="center" vertical="center" textRotation="90"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19" xfId="0" applyFont="1" applyFill="1" applyBorder="1" applyAlignment="1">
      <alignment vertical="center" wrapText="1"/>
    </xf>
    <xf numFmtId="0" fontId="2" fillId="25" borderId="23" xfId="0" applyFont="1" applyFill="1" applyBorder="1" applyAlignment="1">
      <alignment horizontal="left" vertical="center" wrapText="1"/>
    </xf>
    <xf numFmtId="0" fontId="2" fillId="25" borderId="19" xfId="0" applyFont="1" applyFill="1" applyBorder="1" applyAlignment="1">
      <alignment horizontal="center" vertical="center" textRotation="90"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25" borderId="19" xfId="0" applyNumberFormat="1" applyFont="1" applyFill="1" applyBorder="1" applyAlignment="1">
      <alignment horizontal="center" vertical="center" wrapText="1"/>
    </xf>
    <xf numFmtId="49" fontId="2" fillId="25" borderId="21" xfId="0" applyNumberFormat="1" applyFont="1" applyFill="1" applyBorder="1" applyAlignment="1">
      <alignment horizontal="left" vertical="center"/>
    </xf>
    <xf numFmtId="49" fontId="2" fillId="25" borderId="22" xfId="0" applyNumberFormat="1" applyFont="1" applyFill="1" applyBorder="1" applyAlignment="1">
      <alignment horizontal="left" vertical="center"/>
    </xf>
    <xf numFmtId="49" fontId="2" fillId="25" borderId="20" xfId="0" applyNumberFormat="1" applyFont="1" applyFill="1" applyBorder="1" applyAlignment="1">
      <alignment horizontal="left" vertical="center"/>
    </xf>
    <xf numFmtId="49" fontId="22" fillId="0" borderId="19" xfId="0" applyNumberFormat="1" applyFont="1" applyFill="1" applyBorder="1" applyAlignment="1">
      <alignment horizontal="center" vertical="center"/>
    </xf>
    <xf numFmtId="0" fontId="22" fillId="0" borderId="19" xfId="0" applyFont="1" applyFill="1" applyBorder="1" applyAlignment="1">
      <alignment vertical="center" wrapText="1"/>
    </xf>
    <xf numFmtId="4" fontId="22" fillId="0" borderId="19" xfId="0" applyNumberFormat="1" applyFont="1" applyFill="1" applyBorder="1" applyAlignment="1">
      <alignment vertical="center"/>
    </xf>
    <xf numFmtId="0" fontId="22" fillId="0" borderId="23" xfId="0" applyFont="1" applyFill="1" applyBorder="1" applyAlignment="1">
      <alignment vertical="center" wrapText="1"/>
    </xf>
    <xf numFmtId="4" fontId="22" fillId="0" borderId="21" xfId="0" applyNumberFormat="1" applyFont="1" applyFill="1" applyBorder="1" applyAlignment="1">
      <alignment vertical="center"/>
    </xf>
    <xf numFmtId="0" fontId="25" fillId="0" borderId="0" xfId="0" applyFont="1" applyFill="1" applyAlignment="1">
      <alignment vertical="center"/>
    </xf>
    <xf numFmtId="0" fontId="24" fillId="25" borderId="19" xfId="0" applyFont="1" applyFill="1" applyBorder="1" applyAlignment="1">
      <alignment horizontal="center" vertical="center" wrapText="1"/>
    </xf>
    <xf numFmtId="0" fontId="24" fillId="0" borderId="21" xfId="0" applyFont="1" applyFill="1" applyBorder="1" applyAlignment="1">
      <alignment horizontal="left" vertical="center" wrapText="1"/>
    </xf>
    <xf numFmtId="0" fontId="25" fillId="0" borderId="22" xfId="0" applyFont="1" applyFill="1" applyBorder="1" applyAlignment="1">
      <alignment vertical="center"/>
    </xf>
    <xf numFmtId="0" fontId="25" fillId="0" borderId="20" xfId="0" applyFont="1" applyFill="1" applyBorder="1" applyAlignment="1">
      <alignment vertical="center"/>
    </xf>
    <xf numFmtId="49" fontId="25" fillId="0" borderId="0" xfId="0" applyNumberFormat="1" applyFont="1" applyFill="1" applyAlignment="1">
      <alignment horizontal="center" vertical="center"/>
    </xf>
    <xf numFmtId="0" fontId="25" fillId="0" borderId="0" xfId="0" applyFont="1" applyFill="1" applyAlignment="1">
      <alignment horizontal="right" vertical="center"/>
    </xf>
    <xf numFmtId="0" fontId="24" fillId="25" borderId="24" xfId="0" applyFont="1" applyFill="1" applyBorder="1" applyAlignment="1">
      <alignment horizontal="center" vertical="center" textRotation="90" wrapText="1"/>
    </xf>
    <xf numFmtId="0" fontId="24" fillId="25" borderId="26" xfId="0" applyFont="1" applyFill="1" applyBorder="1" applyAlignment="1">
      <alignment horizontal="center" vertical="center" textRotation="90" wrapText="1"/>
    </xf>
    <xf numFmtId="0" fontId="24" fillId="25" borderId="27"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4" fillId="25" borderId="25" xfId="0" applyFont="1" applyFill="1" applyBorder="1" applyAlignment="1">
      <alignment horizontal="center" vertical="center" textRotation="90" wrapText="1"/>
    </xf>
    <xf numFmtId="0" fontId="24" fillId="25" borderId="23" xfId="0" applyFont="1" applyFill="1" applyBorder="1" applyAlignment="1">
      <alignment horizontal="center" vertical="center" textRotation="90" wrapText="1"/>
    </xf>
    <xf numFmtId="0" fontId="24" fillId="25" borderId="28" xfId="0" applyFont="1" applyFill="1" applyBorder="1" applyAlignment="1">
      <alignment horizontal="center" vertical="center" wrapText="1"/>
    </xf>
    <xf numFmtId="0" fontId="24" fillId="25" borderId="21" xfId="0" applyFont="1" applyFill="1" applyBorder="1" applyAlignment="1">
      <alignment horizontal="center" vertical="center"/>
    </xf>
    <xf numFmtId="0" fontId="24" fillId="25" borderId="19" xfId="0" applyFont="1" applyFill="1" applyBorder="1" applyAlignment="1">
      <alignment horizontal="center" vertical="center" wrapText="1"/>
    </xf>
    <xf numFmtId="0" fontId="24" fillId="25" borderId="21" xfId="0" applyFont="1" applyFill="1" applyBorder="1" applyAlignment="1">
      <alignment horizontal="left" vertical="center" wrapText="1"/>
    </xf>
    <xf numFmtId="0" fontId="24" fillId="25" borderId="22" xfId="0" applyFont="1" applyFill="1" applyBorder="1" applyAlignment="1">
      <alignment horizontal="left" vertical="center" wrapText="1"/>
    </xf>
    <xf numFmtId="0" fontId="24" fillId="25" borderId="20" xfId="0" applyFont="1" applyFill="1" applyBorder="1" applyAlignment="1">
      <alignment horizontal="left" vertical="center" wrapText="1"/>
    </xf>
    <xf numFmtId="49" fontId="25" fillId="0" borderId="19" xfId="0" applyNumberFormat="1" applyFont="1" applyFill="1" applyBorder="1" applyAlignment="1">
      <alignment horizontal="center" vertical="center"/>
    </xf>
    <xf numFmtId="4" fontId="25" fillId="0" borderId="19" xfId="0" applyNumberFormat="1" applyFont="1" applyFill="1" applyBorder="1" applyAlignment="1">
      <alignment vertical="center"/>
    </xf>
    <xf numFmtId="49" fontId="25" fillId="0" borderId="23" xfId="0" applyNumberFormat="1" applyFont="1" applyFill="1" applyBorder="1" applyAlignment="1">
      <alignment horizontal="center" vertical="center"/>
    </xf>
    <xf numFmtId="4" fontId="25" fillId="0" borderId="21" xfId="0" applyNumberFormat="1" applyFont="1" applyFill="1" applyBorder="1" applyAlignment="1">
      <alignment vertical="center"/>
    </xf>
    <xf numFmtId="0" fontId="25" fillId="0" borderId="23" xfId="0" applyFont="1" applyBorder="1" applyAlignment="1">
      <alignment vertical="center" wrapText="1"/>
    </xf>
    <xf numFmtId="4" fontId="25" fillId="0" borderId="20" xfId="0" applyNumberFormat="1" applyFont="1" applyFill="1" applyBorder="1" applyAlignment="1">
      <alignment vertical="center"/>
    </xf>
    <xf numFmtId="49" fontId="24" fillId="25" borderId="19" xfId="0" applyNumberFormat="1" applyFont="1" applyFill="1" applyBorder="1" applyAlignment="1">
      <alignment horizontal="left" vertical="center" wrapText="1"/>
    </xf>
    <xf numFmtId="0" fontId="24" fillId="25" borderId="23" xfId="0" applyFont="1" applyFill="1" applyBorder="1" applyAlignment="1">
      <alignment horizontal="left" vertical="center" wrapText="1"/>
    </xf>
    <xf numFmtId="4" fontId="24" fillId="25" borderId="21" xfId="0" applyNumberFormat="1" applyFont="1" applyFill="1" applyBorder="1" applyAlignment="1">
      <alignment vertical="center"/>
    </xf>
    <xf numFmtId="4" fontId="24" fillId="25" borderId="19" xfId="0" applyNumberFormat="1" applyFont="1" applyFill="1" applyBorder="1" applyAlignment="1">
      <alignment vertical="center"/>
    </xf>
    <xf numFmtId="4" fontId="24" fillId="25" borderId="20" xfId="0" applyNumberFormat="1" applyFont="1" applyFill="1" applyBorder="1" applyAlignment="1">
      <alignment vertical="center"/>
    </xf>
    <xf numFmtId="0" fontId="24" fillId="0" borderId="0" xfId="0" applyFont="1" applyFill="1" applyAlignment="1">
      <alignment vertical="center"/>
    </xf>
    <xf numFmtId="0" fontId="24" fillId="25" borderId="19" xfId="0" applyFont="1" applyFill="1" applyBorder="1" applyAlignment="1">
      <alignment horizontal="left" vertical="center" wrapText="1"/>
    </xf>
    <xf numFmtId="4" fontId="25" fillId="25" borderId="21" xfId="0" applyNumberFormat="1" applyFont="1" applyFill="1" applyBorder="1" applyAlignment="1">
      <alignment vertical="center"/>
    </xf>
    <xf numFmtId="4" fontId="25" fillId="25" borderId="19" xfId="0" applyNumberFormat="1" applyFont="1" applyFill="1" applyBorder="1" applyAlignment="1">
      <alignment vertical="center"/>
    </xf>
    <xf numFmtId="4" fontId="25" fillId="25" borderId="20" xfId="0" applyNumberFormat="1" applyFont="1" applyFill="1" applyBorder="1" applyAlignment="1">
      <alignment vertical="center"/>
    </xf>
    <xf numFmtId="49" fontId="24" fillId="25" borderId="21" xfId="0" applyNumberFormat="1" applyFont="1" applyFill="1" applyBorder="1" applyAlignment="1">
      <alignment horizontal="left" vertical="center" wrapText="1"/>
    </xf>
    <xf numFmtId="49" fontId="24" fillId="25" borderId="22" xfId="0" applyNumberFormat="1" applyFont="1" applyFill="1" applyBorder="1" applyAlignment="1">
      <alignment horizontal="left" vertical="center" wrapText="1"/>
    </xf>
    <xf numFmtId="49" fontId="24" fillId="25" borderId="20" xfId="0" applyNumberFormat="1" applyFont="1" applyFill="1" applyBorder="1" applyAlignment="1">
      <alignment horizontal="left" vertical="center" wrapText="1"/>
    </xf>
    <xf numFmtId="49" fontId="24" fillId="0" borderId="19" xfId="0" applyNumberFormat="1" applyFont="1" applyFill="1" applyBorder="1" applyAlignment="1">
      <alignment horizontal="center" vertical="center"/>
    </xf>
    <xf numFmtId="0" fontId="24" fillId="0" borderId="19" xfId="0" applyFont="1" applyBorder="1" applyAlignment="1">
      <alignment vertical="center" wrapText="1"/>
    </xf>
    <xf numFmtId="49" fontId="24" fillId="0" borderId="23" xfId="0" applyNumberFormat="1" applyFont="1" applyFill="1" applyBorder="1" applyAlignment="1">
      <alignment horizontal="center" vertical="center"/>
    </xf>
    <xf numFmtId="49" fontId="24" fillId="0" borderId="29" xfId="0" applyNumberFormat="1" applyFont="1" applyFill="1" applyBorder="1" applyAlignment="1">
      <alignment horizontal="center" vertical="center"/>
    </xf>
  </cellXfs>
  <cellStyles count="9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Vurgu1" xfId="96"/>
    <cellStyle name="Vurgu2" xfId="97"/>
    <cellStyle name="Vurgu3" xfId="98"/>
    <cellStyle name="Vurgu4" xfId="99"/>
    <cellStyle name="Vurgu5" xfId="100"/>
    <cellStyle name="Vurgu6" xfId="101"/>
    <cellStyle name="Warning Text" xfId="102"/>
    <cellStyle name="Percen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formans%20Plan&#305;_&#231;al&#305;&#351;&#305;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denek dağılımı"/>
      <sheetName val="Kurumsal Yapı"/>
      <sheetName val="ruhsat ve denetim"/>
      <sheetName val="imar ve kentsel iyileştirme"/>
      <sheetName val="çevre"/>
      <sheetName val="içmesuyu"/>
      <sheetName val="sulama"/>
      <sheetName val="köyyolları"/>
      <sheetName val="eğitim"/>
      <sheetName val="Kültür ve Turizm"/>
      <sheetName val="Tarım"/>
      <sheetName val="Sağlık"/>
      <sheetName val="Gençlik ve Spor"/>
      <sheetName val="mikrokredi"/>
      <sheetName val="Güvenlik"/>
      <sheetName val="işletmeler ve iştirakler"/>
      <sheetName val="ağaçlandırma"/>
      <sheetName val="sosyal hizmetler"/>
    </sheetNames>
    <sheetDataSet>
      <sheetData sheetId="0">
        <row r="4">
          <cell r="A4" t="str">
            <v>Milli Eğitim </v>
          </cell>
        </row>
        <row r="5">
          <cell r="A5" t="str">
            <v>Kültür ve Turizm </v>
          </cell>
        </row>
        <row r="6">
          <cell r="A6" t="str">
            <v>Tarım  </v>
          </cell>
        </row>
        <row r="7">
          <cell r="A7" t="str">
            <v>Sağlık  </v>
          </cell>
        </row>
        <row r="8">
          <cell r="A8" t="str">
            <v>Gençlik ve Spor  </v>
          </cell>
        </row>
        <row r="9">
          <cell r="A9" t="str">
            <v>Güvenlik</v>
          </cell>
        </row>
        <row r="10">
          <cell r="A10" t="str">
            <v>Ağaçlandırma</v>
          </cell>
        </row>
        <row r="11">
          <cell r="A11" t="str">
            <v>Sosyal Hizmetler</v>
          </cell>
        </row>
        <row r="12">
          <cell r="A12" t="str">
            <v>Mikro kredi</v>
          </cell>
        </row>
        <row r="15">
          <cell r="A15" t="str">
            <v>Kurumsal Yapı</v>
          </cell>
        </row>
        <row r="16">
          <cell r="A16" t="str">
            <v>Köyyolları</v>
          </cell>
        </row>
        <row r="17">
          <cell r="A17" t="str">
            <v>Sulama</v>
          </cell>
        </row>
        <row r="18">
          <cell r="A18" t="str">
            <v>İçmesuyu</v>
          </cell>
        </row>
        <row r="19">
          <cell r="A19" t="str">
            <v>Çevre</v>
          </cell>
        </row>
        <row r="20">
          <cell r="A20" t="str">
            <v>İmar ve Kentsel İyileştirme</v>
          </cell>
        </row>
        <row r="21">
          <cell r="A21" t="str">
            <v>Ruhsat ve Denetim</v>
          </cell>
        </row>
        <row r="22">
          <cell r="A22" t="str">
            <v>İşletme ve iştirakler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B1:M25"/>
  <sheetViews>
    <sheetView showGridLines="0" zoomScale="70" zoomScaleNormal="70" zoomScalePageLayoutView="0" workbookViewId="0" topLeftCell="A16">
      <selection activeCell="M8" sqref="M8"/>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53</v>
      </c>
      <c r="C6" s="55"/>
      <c r="D6" s="55"/>
      <c r="E6" s="55"/>
      <c r="F6" s="55"/>
      <c r="G6" s="55"/>
      <c r="H6" s="55"/>
      <c r="I6" s="55"/>
      <c r="J6" s="56"/>
    </row>
    <row r="7" spans="2:13" ht="65.25" customHeight="1">
      <c r="B7" s="77" t="s">
        <v>18</v>
      </c>
      <c r="C7" s="77" t="s">
        <v>20</v>
      </c>
      <c r="D7" s="78" t="s">
        <v>54</v>
      </c>
      <c r="E7" s="79">
        <v>100000</v>
      </c>
      <c r="F7" s="79">
        <f aca="true" t="shared" si="0" ref="F7:F15">ROUND((E7/$M$7),4)*100</f>
        <v>0.41000000000000003</v>
      </c>
      <c r="G7" s="79">
        <v>0</v>
      </c>
      <c r="H7" s="79">
        <v>0</v>
      </c>
      <c r="I7" s="79">
        <f aca="true" t="shared" si="1" ref="I7:I15">E7+G7</f>
        <v>100000</v>
      </c>
      <c r="J7" s="79">
        <f aca="true" t="shared" si="2" ref="J7:J15">F7+H7</f>
        <v>0.41000000000000003</v>
      </c>
      <c r="M7" s="3">
        <v>24157000</v>
      </c>
    </row>
    <row r="8" spans="2:10" ht="49.5" customHeight="1">
      <c r="B8" s="77" t="s">
        <v>21</v>
      </c>
      <c r="C8" s="77" t="s">
        <v>22</v>
      </c>
      <c r="D8" s="78" t="s">
        <v>106</v>
      </c>
      <c r="E8" s="79">
        <v>0</v>
      </c>
      <c r="F8" s="79">
        <f t="shared" si="0"/>
        <v>0</v>
      </c>
      <c r="G8" s="79">
        <v>0</v>
      </c>
      <c r="H8" s="79">
        <v>0</v>
      </c>
      <c r="I8" s="79">
        <f t="shared" si="1"/>
        <v>0</v>
      </c>
      <c r="J8" s="79">
        <f t="shared" si="2"/>
        <v>0</v>
      </c>
    </row>
    <row r="9" spans="2:10" ht="49.5" customHeight="1">
      <c r="B9" s="77" t="s">
        <v>24</v>
      </c>
      <c r="C9" s="77" t="s">
        <v>25</v>
      </c>
      <c r="D9" s="78" t="s">
        <v>108</v>
      </c>
      <c r="E9" s="79">
        <v>0</v>
      </c>
      <c r="F9" s="79">
        <f t="shared" si="0"/>
        <v>0</v>
      </c>
      <c r="G9" s="79">
        <v>0</v>
      </c>
      <c r="H9" s="79">
        <v>0</v>
      </c>
      <c r="I9" s="79">
        <f t="shared" si="1"/>
        <v>0</v>
      </c>
      <c r="J9" s="79">
        <f t="shared" si="2"/>
        <v>0</v>
      </c>
    </row>
    <row r="10" spans="2:10" ht="59.25" customHeight="1">
      <c r="B10" s="77" t="s">
        <v>24</v>
      </c>
      <c r="C10" s="77" t="s">
        <v>55</v>
      </c>
      <c r="D10" s="78" t="s">
        <v>56</v>
      </c>
      <c r="E10" s="79">
        <v>15000</v>
      </c>
      <c r="F10" s="79">
        <f t="shared" si="0"/>
        <v>0.06</v>
      </c>
      <c r="G10" s="79">
        <v>0</v>
      </c>
      <c r="H10" s="79">
        <v>0</v>
      </c>
      <c r="I10" s="79">
        <f t="shared" si="1"/>
        <v>15000</v>
      </c>
      <c r="J10" s="79">
        <f t="shared" si="2"/>
        <v>0.06</v>
      </c>
    </row>
    <row r="11" spans="2:10" ht="49.5" customHeight="1">
      <c r="B11" s="77" t="s">
        <v>28</v>
      </c>
      <c r="C11" s="77" t="s">
        <v>29</v>
      </c>
      <c r="D11" s="78" t="s">
        <v>107</v>
      </c>
      <c r="E11" s="79">
        <v>0</v>
      </c>
      <c r="F11" s="79">
        <f t="shared" si="0"/>
        <v>0</v>
      </c>
      <c r="G11" s="79">
        <v>0</v>
      </c>
      <c r="H11" s="79">
        <v>0</v>
      </c>
      <c r="I11" s="79">
        <f t="shared" si="1"/>
        <v>0</v>
      </c>
      <c r="J11" s="79">
        <f t="shared" si="2"/>
        <v>0</v>
      </c>
    </row>
    <row r="12" spans="2:10" ht="49.5" customHeight="1">
      <c r="B12" s="77" t="s">
        <v>28</v>
      </c>
      <c r="C12" s="77" t="s">
        <v>40</v>
      </c>
      <c r="D12" s="80" t="s">
        <v>109</v>
      </c>
      <c r="E12" s="81">
        <v>0</v>
      </c>
      <c r="F12" s="79">
        <f t="shared" si="0"/>
        <v>0</v>
      </c>
      <c r="G12" s="79">
        <v>0</v>
      </c>
      <c r="H12" s="79">
        <v>0</v>
      </c>
      <c r="I12" s="79">
        <f t="shared" si="1"/>
        <v>0</v>
      </c>
      <c r="J12" s="79">
        <f t="shared" si="2"/>
        <v>0</v>
      </c>
    </row>
    <row r="13" spans="2:10" ht="49.5" customHeight="1">
      <c r="B13" s="77" t="s">
        <v>28</v>
      </c>
      <c r="C13" s="77" t="s">
        <v>57</v>
      </c>
      <c r="D13" s="80" t="s">
        <v>110</v>
      </c>
      <c r="E13" s="81">
        <v>0</v>
      </c>
      <c r="F13" s="79">
        <f t="shared" si="0"/>
        <v>0</v>
      </c>
      <c r="G13" s="79">
        <v>0</v>
      </c>
      <c r="H13" s="79">
        <v>0</v>
      </c>
      <c r="I13" s="79">
        <f t="shared" si="1"/>
        <v>0</v>
      </c>
      <c r="J13" s="79">
        <f t="shared" si="2"/>
        <v>0</v>
      </c>
    </row>
    <row r="14" spans="2:10" ht="49.5" customHeight="1">
      <c r="B14" s="77" t="s">
        <v>28</v>
      </c>
      <c r="C14" s="77" t="s">
        <v>73</v>
      </c>
      <c r="D14" s="80" t="s">
        <v>111</v>
      </c>
      <c r="E14" s="81">
        <v>0</v>
      </c>
      <c r="F14" s="79">
        <f t="shared" si="0"/>
        <v>0</v>
      </c>
      <c r="G14" s="79">
        <v>0</v>
      </c>
      <c r="H14" s="79">
        <v>0</v>
      </c>
      <c r="I14" s="79">
        <f t="shared" si="1"/>
        <v>0</v>
      </c>
      <c r="J14" s="79">
        <f t="shared" si="2"/>
        <v>0</v>
      </c>
    </row>
    <row r="15" spans="2:10" ht="49.5" customHeight="1">
      <c r="B15" s="77" t="s">
        <v>28</v>
      </c>
      <c r="C15" s="77" t="s">
        <v>74</v>
      </c>
      <c r="D15" s="80" t="s">
        <v>112</v>
      </c>
      <c r="E15" s="81">
        <v>0</v>
      </c>
      <c r="F15" s="79">
        <f t="shared" si="0"/>
        <v>0</v>
      </c>
      <c r="G15" s="79">
        <v>0</v>
      </c>
      <c r="H15" s="79">
        <v>0</v>
      </c>
      <c r="I15" s="79">
        <f t="shared" si="1"/>
        <v>0</v>
      </c>
      <c r="J15" s="79">
        <f t="shared" si="2"/>
        <v>0</v>
      </c>
    </row>
    <row r="16" spans="2:10" ht="49.5" customHeight="1">
      <c r="B16" s="77"/>
      <c r="C16" s="77"/>
      <c r="D16" s="80"/>
      <c r="E16" s="81"/>
      <c r="F16" s="79"/>
      <c r="G16" s="79"/>
      <c r="H16" s="79"/>
      <c r="I16" s="79"/>
      <c r="J16" s="79"/>
    </row>
    <row r="17" spans="2:10" ht="49.5" customHeight="1">
      <c r="B17" s="11"/>
      <c r="C17" s="13"/>
      <c r="D17" s="14"/>
      <c r="E17" s="15"/>
      <c r="F17" s="1"/>
      <c r="G17" s="15"/>
      <c r="H17" s="1"/>
      <c r="I17" s="2"/>
      <c r="J17" s="2"/>
    </row>
    <row r="18" spans="2:10" ht="49.5" customHeight="1">
      <c r="B18" s="11"/>
      <c r="C18" s="13"/>
      <c r="D18" s="14"/>
      <c r="E18" s="15"/>
      <c r="F18" s="1"/>
      <c r="G18" s="15"/>
      <c r="H18" s="1"/>
      <c r="I18" s="2"/>
      <c r="J18" s="2"/>
    </row>
    <row r="19" spans="2:10" ht="49.5" customHeight="1">
      <c r="B19" s="11"/>
      <c r="C19" s="13"/>
      <c r="D19" s="14"/>
      <c r="E19" s="15"/>
      <c r="F19" s="1"/>
      <c r="G19" s="15"/>
      <c r="H19" s="1"/>
      <c r="I19" s="2"/>
      <c r="J19" s="2"/>
    </row>
    <row r="20" spans="2:10" ht="49.5" customHeight="1">
      <c r="B20" s="11"/>
      <c r="C20" s="13"/>
      <c r="D20" s="14"/>
      <c r="E20" s="15"/>
      <c r="F20" s="1"/>
      <c r="G20" s="15"/>
      <c r="H20" s="1"/>
      <c r="I20" s="2"/>
      <c r="J20" s="2"/>
    </row>
    <row r="21" spans="2:10" ht="49.5" customHeight="1">
      <c r="B21" s="11"/>
      <c r="C21" s="13"/>
      <c r="D21" s="14"/>
      <c r="E21" s="15"/>
      <c r="F21" s="1"/>
      <c r="G21" s="15"/>
      <c r="H21" s="1"/>
      <c r="I21" s="2"/>
      <c r="J21" s="2"/>
    </row>
    <row r="22" spans="2:10" s="21" customFormat="1" ht="30" customHeight="1">
      <c r="B22" s="46" t="s">
        <v>3</v>
      </c>
      <c r="C22" s="47"/>
      <c r="D22" s="47"/>
      <c r="E22" s="19">
        <f aca="true" t="shared" si="3" ref="E22:J22">SUM(E7:E21)</f>
        <v>115000</v>
      </c>
      <c r="F22" s="19">
        <f t="shared" si="3"/>
        <v>0.47000000000000003</v>
      </c>
      <c r="G22" s="19">
        <f t="shared" si="3"/>
        <v>0</v>
      </c>
      <c r="H22" s="19">
        <f t="shared" si="3"/>
        <v>0</v>
      </c>
      <c r="I22" s="19">
        <f t="shared" si="3"/>
        <v>115000</v>
      </c>
      <c r="J22" s="20">
        <f t="shared" si="3"/>
        <v>0.47000000000000003</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1:I1"/>
    <mergeCell ref="B4:B5"/>
    <mergeCell ref="E4:F4"/>
    <mergeCell ref="G4:H4"/>
    <mergeCell ref="I4:J4"/>
    <mergeCell ref="C4:C5"/>
    <mergeCell ref="D4:D5"/>
    <mergeCell ref="B22:D22"/>
    <mergeCell ref="B2:C2"/>
    <mergeCell ref="B23:D23"/>
    <mergeCell ref="B25:D25"/>
    <mergeCell ref="B24:D24"/>
    <mergeCell ref="B6:J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tabColor indexed="14"/>
  </sheetPr>
  <dimension ref="B1:M31"/>
  <sheetViews>
    <sheetView showGridLines="0" zoomScale="70" zoomScaleNormal="70" zoomScalePageLayoutView="0" workbookViewId="0" topLeftCell="A16">
      <selection activeCell="E24" sqref="E24"/>
    </sheetView>
  </sheetViews>
  <sheetFormatPr defaultColWidth="9.00390625" defaultRowHeight="15.75" customHeight="1"/>
  <cols>
    <col min="1" max="1" width="3.125" style="35" customWidth="1"/>
    <col min="2" max="3" width="5.875" style="8" customWidth="1"/>
    <col min="4" max="4" width="44.625" style="35" customWidth="1"/>
    <col min="5" max="5" width="12.875" style="35" customWidth="1"/>
    <col min="6" max="6" width="6.625" style="35" customWidth="1"/>
    <col min="7" max="7" width="12.875" style="35" customWidth="1"/>
    <col min="8" max="8" width="6.625" style="35" customWidth="1"/>
    <col min="9" max="9" width="12.875" style="35" customWidth="1"/>
    <col min="10" max="10" width="6.625" style="35" customWidth="1"/>
    <col min="11" max="11" width="3.50390625" style="35" customWidth="1"/>
    <col min="12" max="12" width="9.00390625" style="35" customWidth="1"/>
    <col min="13" max="13" width="9.75390625" style="35" bestFit="1" customWidth="1"/>
    <col min="14" max="16384" width="9.00390625" style="35" customWidth="1"/>
  </cols>
  <sheetData>
    <row r="1" spans="2:9" ht="15.75" customHeight="1">
      <c r="B1" s="57" t="s">
        <v>1</v>
      </c>
      <c r="C1" s="57"/>
      <c r="D1" s="57"/>
      <c r="E1" s="57"/>
      <c r="F1" s="57"/>
      <c r="G1" s="57"/>
      <c r="H1" s="57"/>
      <c r="I1" s="57"/>
    </row>
    <row r="3" spans="2:10" ht="29.25" customHeight="1">
      <c r="B3" s="48" t="s">
        <v>0</v>
      </c>
      <c r="C3" s="48"/>
      <c r="D3" s="70" t="s">
        <v>105</v>
      </c>
      <c r="E3" s="71"/>
      <c r="F3" s="71"/>
      <c r="G3" s="71"/>
      <c r="H3" s="71"/>
      <c r="I3" s="71"/>
      <c r="J3" s="72"/>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s="3" customFormat="1" ht="24.75" customHeight="1">
      <c r="B7" s="54" t="s">
        <v>99</v>
      </c>
      <c r="C7" s="55"/>
      <c r="D7" s="55"/>
      <c r="E7" s="55"/>
      <c r="F7" s="55"/>
      <c r="G7" s="55"/>
      <c r="H7" s="55"/>
      <c r="I7" s="55"/>
      <c r="J7" s="56"/>
    </row>
    <row r="8" spans="2:13" ht="49.5" customHeight="1">
      <c r="B8" s="74" t="s">
        <v>180</v>
      </c>
      <c r="C8" s="75"/>
      <c r="D8" s="76"/>
      <c r="E8" s="45">
        <f>'Kültür Turizm1'!E24</f>
        <v>580000</v>
      </c>
      <c r="F8" s="37">
        <f>'Kültür Turizm1'!F24</f>
        <v>2.3800000000000003</v>
      </c>
      <c r="G8" s="29">
        <f>'Kültür Turizm1'!G24</f>
        <v>0</v>
      </c>
      <c r="H8" s="45">
        <f>'Kültür Turizm1'!H24</f>
        <v>0</v>
      </c>
      <c r="I8" s="29">
        <f>'Kültür Turizm1'!I24</f>
        <v>580000</v>
      </c>
      <c r="J8" s="37">
        <f>'Kültür Turizm1'!J24</f>
        <v>2.3800000000000003</v>
      </c>
      <c r="M8" s="35">
        <f>'Kurumsal Yapı'!M7</f>
        <v>24157000</v>
      </c>
    </row>
    <row r="9" spans="2:10" ht="49.5" customHeight="1">
      <c r="B9" s="11" t="s">
        <v>39</v>
      </c>
      <c r="C9" s="11" t="s">
        <v>38</v>
      </c>
      <c r="D9" s="41" t="s">
        <v>184</v>
      </c>
      <c r="E9" s="43">
        <v>30000</v>
      </c>
      <c r="F9" s="36">
        <f aca="true" t="shared" si="0" ref="F9:F19">ROUND((E9/$M$8),4)*100</f>
        <v>0.12</v>
      </c>
      <c r="G9" s="1">
        <v>0</v>
      </c>
      <c r="H9" s="36">
        <v>0</v>
      </c>
      <c r="I9" s="1">
        <f aca="true" t="shared" si="1" ref="I9:I19">E9+G9</f>
        <v>30000</v>
      </c>
      <c r="J9" s="36">
        <f aca="true" t="shared" si="2" ref="J9:J19">F9+H9</f>
        <v>0.12</v>
      </c>
    </row>
    <row r="10" spans="2:10" ht="49.5" customHeight="1">
      <c r="B10" s="11" t="s">
        <v>28</v>
      </c>
      <c r="C10" s="11" t="s">
        <v>29</v>
      </c>
      <c r="D10" s="41" t="s">
        <v>80</v>
      </c>
      <c r="E10" s="43">
        <v>2000</v>
      </c>
      <c r="F10" s="36">
        <f t="shared" si="0"/>
        <v>0.01</v>
      </c>
      <c r="G10" s="1">
        <v>0</v>
      </c>
      <c r="H10" s="36">
        <v>0</v>
      </c>
      <c r="I10" s="1">
        <f t="shared" si="1"/>
        <v>2000</v>
      </c>
      <c r="J10" s="36">
        <f t="shared" si="2"/>
        <v>0.01</v>
      </c>
    </row>
    <row r="11" spans="2:10" ht="49.5" customHeight="1">
      <c r="B11" s="11" t="s">
        <v>28</v>
      </c>
      <c r="C11" s="11" t="s">
        <v>40</v>
      </c>
      <c r="D11" s="41" t="s">
        <v>185</v>
      </c>
      <c r="E11" s="43">
        <v>4000</v>
      </c>
      <c r="F11" s="36">
        <f t="shared" si="0"/>
        <v>0.02</v>
      </c>
      <c r="G11" s="1">
        <v>0</v>
      </c>
      <c r="H11" s="36">
        <v>0</v>
      </c>
      <c r="I11" s="1">
        <f t="shared" si="1"/>
        <v>4000</v>
      </c>
      <c r="J11" s="36">
        <f t="shared" si="2"/>
        <v>0.02</v>
      </c>
    </row>
    <row r="12" spans="2:10" ht="49.5" customHeight="1">
      <c r="B12" s="11" t="s">
        <v>28</v>
      </c>
      <c r="C12" s="11" t="s">
        <v>57</v>
      </c>
      <c r="D12" s="41" t="s">
        <v>81</v>
      </c>
      <c r="E12" s="43">
        <v>3000</v>
      </c>
      <c r="F12" s="36">
        <f t="shared" si="0"/>
        <v>0.01</v>
      </c>
      <c r="G12" s="1">
        <v>0</v>
      </c>
      <c r="H12" s="36">
        <v>0</v>
      </c>
      <c r="I12" s="1">
        <f t="shared" si="1"/>
        <v>3000</v>
      </c>
      <c r="J12" s="36">
        <f t="shared" si="2"/>
        <v>0.01</v>
      </c>
    </row>
    <row r="13" spans="2:10" ht="49.5" customHeight="1">
      <c r="B13" s="11" t="s">
        <v>30</v>
      </c>
      <c r="C13" s="11" t="s">
        <v>32</v>
      </c>
      <c r="D13" s="41" t="s">
        <v>84</v>
      </c>
      <c r="E13" s="43">
        <v>5000</v>
      </c>
      <c r="F13" s="36">
        <f aca="true" t="shared" si="3" ref="F13:F18">ROUND((E13/$M$8),4)*100</f>
        <v>0.02</v>
      </c>
      <c r="G13" s="1">
        <v>0</v>
      </c>
      <c r="H13" s="36">
        <v>0</v>
      </c>
      <c r="I13" s="1">
        <f aca="true" t="shared" si="4" ref="I13:I18">E13+G13</f>
        <v>5000</v>
      </c>
      <c r="J13" s="36">
        <f aca="true" t="shared" si="5" ref="J13:J18">F13+H13</f>
        <v>0.02</v>
      </c>
    </row>
    <row r="14" spans="2:10" ht="49.5" customHeight="1">
      <c r="B14" s="11" t="s">
        <v>30</v>
      </c>
      <c r="C14" s="11" t="s">
        <v>86</v>
      </c>
      <c r="D14" s="41" t="s">
        <v>85</v>
      </c>
      <c r="E14" s="43">
        <v>5000</v>
      </c>
      <c r="F14" s="36">
        <f t="shared" si="3"/>
        <v>0.02</v>
      </c>
      <c r="G14" s="1">
        <v>0</v>
      </c>
      <c r="H14" s="36">
        <v>0</v>
      </c>
      <c r="I14" s="1">
        <f t="shared" si="4"/>
        <v>5000</v>
      </c>
      <c r="J14" s="36">
        <f t="shared" si="5"/>
        <v>0.02</v>
      </c>
    </row>
    <row r="15" spans="2:10" ht="49.5" customHeight="1">
      <c r="B15" s="11" t="s">
        <v>30</v>
      </c>
      <c r="C15" s="11" t="s">
        <v>87</v>
      </c>
      <c r="D15" s="40" t="s">
        <v>89</v>
      </c>
      <c r="E15" s="43">
        <v>2000</v>
      </c>
      <c r="F15" s="36">
        <f t="shared" si="3"/>
        <v>0.01</v>
      </c>
      <c r="G15" s="1">
        <v>0</v>
      </c>
      <c r="H15" s="36">
        <v>0</v>
      </c>
      <c r="I15" s="1">
        <f t="shared" si="4"/>
        <v>2000</v>
      </c>
      <c r="J15" s="36">
        <f t="shared" si="5"/>
        <v>0.01</v>
      </c>
    </row>
    <row r="16" spans="2:10" ht="49.5" customHeight="1">
      <c r="B16" s="11" t="s">
        <v>30</v>
      </c>
      <c r="C16" s="11" t="s">
        <v>88</v>
      </c>
      <c r="D16" s="40" t="s">
        <v>90</v>
      </c>
      <c r="E16" s="43">
        <v>5000</v>
      </c>
      <c r="F16" s="36">
        <f t="shared" si="3"/>
        <v>0.02</v>
      </c>
      <c r="G16" s="1">
        <v>0</v>
      </c>
      <c r="H16" s="36">
        <v>0</v>
      </c>
      <c r="I16" s="1">
        <f t="shared" si="4"/>
        <v>5000</v>
      </c>
      <c r="J16" s="36">
        <f t="shared" si="5"/>
        <v>0.02</v>
      </c>
    </row>
    <row r="17" spans="2:10" ht="49.5" customHeight="1">
      <c r="B17" s="11" t="s">
        <v>76</v>
      </c>
      <c r="C17" s="11" t="s">
        <v>75</v>
      </c>
      <c r="D17" s="40" t="s">
        <v>186</v>
      </c>
      <c r="E17" s="43">
        <v>0</v>
      </c>
      <c r="F17" s="36">
        <f t="shared" si="3"/>
        <v>0</v>
      </c>
      <c r="G17" s="1">
        <v>0</v>
      </c>
      <c r="H17" s="36">
        <v>0</v>
      </c>
      <c r="I17" s="1">
        <f t="shared" si="4"/>
        <v>0</v>
      </c>
      <c r="J17" s="36">
        <f t="shared" si="5"/>
        <v>0</v>
      </c>
    </row>
    <row r="18" spans="2:10" ht="49.5" customHeight="1">
      <c r="B18" s="11" t="s">
        <v>76</v>
      </c>
      <c r="C18" s="11" t="s">
        <v>187</v>
      </c>
      <c r="D18" s="40" t="s">
        <v>188</v>
      </c>
      <c r="E18" s="43">
        <v>50000</v>
      </c>
      <c r="F18" s="36">
        <f t="shared" si="3"/>
        <v>0.21</v>
      </c>
      <c r="G18" s="1">
        <v>0</v>
      </c>
      <c r="H18" s="36">
        <v>0</v>
      </c>
      <c r="I18" s="1">
        <f t="shared" si="4"/>
        <v>50000</v>
      </c>
      <c r="J18" s="36">
        <f t="shared" si="5"/>
        <v>0.21</v>
      </c>
    </row>
    <row r="19" spans="2:10" ht="49.5" customHeight="1">
      <c r="B19" s="11"/>
      <c r="C19" s="11"/>
      <c r="D19" s="40"/>
      <c r="E19" s="43"/>
      <c r="F19" s="36"/>
      <c r="G19" s="1"/>
      <c r="H19" s="36"/>
      <c r="I19" s="1"/>
      <c r="J19" s="36"/>
    </row>
    <row r="20" spans="2:10" ht="49.5" customHeight="1">
      <c r="B20" s="11"/>
      <c r="C20" s="11"/>
      <c r="D20" s="40"/>
      <c r="E20" s="43"/>
      <c r="F20" s="36"/>
      <c r="G20" s="1"/>
      <c r="H20" s="36"/>
      <c r="I20" s="1"/>
      <c r="J20" s="36"/>
    </row>
    <row r="21" spans="2:10" ht="49.5" customHeight="1">
      <c r="B21" s="11"/>
      <c r="C21" s="11"/>
      <c r="D21" s="40"/>
      <c r="E21" s="43"/>
      <c r="F21" s="36"/>
      <c r="G21" s="1"/>
      <c r="H21" s="36"/>
      <c r="I21" s="1"/>
      <c r="J21" s="36"/>
    </row>
    <row r="22" spans="2:10" ht="49.5" customHeight="1">
      <c r="B22" s="11"/>
      <c r="C22" s="11"/>
      <c r="D22" s="40"/>
      <c r="E22" s="43"/>
      <c r="F22" s="36"/>
      <c r="G22" s="1"/>
      <c r="H22" s="36"/>
      <c r="I22" s="1"/>
      <c r="J22" s="36"/>
    </row>
    <row r="23" spans="2:10" ht="49.5" customHeight="1">
      <c r="B23" s="11"/>
      <c r="C23" s="11"/>
      <c r="D23" s="40"/>
      <c r="E23" s="43"/>
      <c r="F23" s="36"/>
      <c r="G23" s="1"/>
      <c r="H23" s="36"/>
      <c r="I23" s="1"/>
      <c r="J23" s="36"/>
    </row>
    <row r="24" spans="2:10" s="38" customFormat="1" ht="30" customHeight="1">
      <c r="B24" s="73" t="s">
        <v>3</v>
      </c>
      <c r="C24" s="48"/>
      <c r="D24" s="48"/>
      <c r="E24" s="37">
        <f aca="true" t="shared" si="6" ref="E24:J24">SUM(E8:E23)</f>
        <v>686000</v>
      </c>
      <c r="F24" s="37">
        <f t="shared" si="6"/>
        <v>2.82</v>
      </c>
      <c r="G24" s="37">
        <f t="shared" si="6"/>
        <v>0</v>
      </c>
      <c r="H24" s="37">
        <f t="shared" si="6"/>
        <v>0</v>
      </c>
      <c r="I24" s="37">
        <f t="shared" si="6"/>
        <v>686000</v>
      </c>
      <c r="J24" s="37">
        <f t="shared" si="6"/>
        <v>2.82</v>
      </c>
    </row>
    <row r="25" spans="2:10" ht="30" customHeight="1">
      <c r="B25" s="73" t="s">
        <v>10</v>
      </c>
      <c r="C25" s="48"/>
      <c r="D25" s="48"/>
      <c r="E25" s="39"/>
      <c r="F25" s="39"/>
      <c r="G25" s="39"/>
      <c r="H25" s="39"/>
      <c r="I25" s="39"/>
      <c r="J25" s="39"/>
    </row>
    <row r="26" spans="2:10" ht="30" customHeight="1">
      <c r="B26" s="73" t="s">
        <v>11</v>
      </c>
      <c r="C26" s="73"/>
      <c r="D26" s="73"/>
      <c r="E26" s="39"/>
      <c r="F26" s="39"/>
      <c r="G26" s="39"/>
      <c r="H26" s="39"/>
      <c r="I26" s="39"/>
      <c r="J26" s="39"/>
    </row>
    <row r="27" spans="2:10" ht="30" customHeight="1">
      <c r="B27" s="73" t="s">
        <v>2</v>
      </c>
      <c r="C27" s="73"/>
      <c r="D27" s="73"/>
      <c r="E27" s="39"/>
      <c r="F27" s="39"/>
      <c r="G27" s="39"/>
      <c r="H27" s="39"/>
      <c r="I27" s="39"/>
      <c r="J27" s="39"/>
    </row>
    <row r="31" spans="5:10" ht="15.75" customHeight="1">
      <c r="E31" s="42"/>
      <c r="F31" s="42"/>
      <c r="G31" s="42"/>
      <c r="H31" s="42"/>
      <c r="I31" s="42"/>
      <c r="J31" s="42"/>
    </row>
  </sheetData>
  <sheetProtection/>
  <mergeCells count="15">
    <mergeCell ref="B1:I1"/>
    <mergeCell ref="B5:B6"/>
    <mergeCell ref="E5:F5"/>
    <mergeCell ref="G5:H5"/>
    <mergeCell ref="I5:J5"/>
    <mergeCell ref="C5:C6"/>
    <mergeCell ref="D5:D6"/>
    <mergeCell ref="B24:D24"/>
    <mergeCell ref="B3:C3"/>
    <mergeCell ref="B25:D25"/>
    <mergeCell ref="B27:D27"/>
    <mergeCell ref="B26:D26"/>
    <mergeCell ref="D3:J3"/>
    <mergeCell ref="B7:J7"/>
    <mergeCell ref="B8:D8"/>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indexed="11"/>
  </sheetPr>
  <dimension ref="B1:M26"/>
  <sheetViews>
    <sheetView showGridLines="0" zoomScale="70" zoomScaleNormal="70" zoomScalePageLayoutView="0" workbookViewId="0" topLeftCell="A13">
      <selection activeCell="E22" sqref="E22"/>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3" spans="2:10" ht="29.25" customHeight="1">
      <c r="B3" s="48" t="s">
        <v>0</v>
      </c>
      <c r="C3" s="48"/>
      <c r="D3" s="70" t="s">
        <v>105</v>
      </c>
      <c r="E3" s="71"/>
      <c r="F3" s="71"/>
      <c r="G3" s="71"/>
      <c r="H3" s="71"/>
      <c r="I3" s="71"/>
      <c r="J3" s="72"/>
    </row>
    <row r="4" spans="6:10" ht="15.75" customHeight="1">
      <c r="F4" s="9"/>
      <c r="H4" s="9"/>
      <c r="I4" s="9"/>
      <c r="J4" s="9"/>
    </row>
    <row r="5" spans="2:10" ht="27" customHeight="1">
      <c r="B5" s="69" t="s">
        <v>4</v>
      </c>
      <c r="C5" s="69" t="s">
        <v>12</v>
      </c>
      <c r="D5" s="65" t="s">
        <v>166</v>
      </c>
      <c r="E5" s="48" t="s">
        <v>6</v>
      </c>
      <c r="F5" s="48"/>
      <c r="G5" s="48" t="s">
        <v>7</v>
      </c>
      <c r="H5" s="48"/>
      <c r="I5" s="48" t="s">
        <v>8</v>
      </c>
      <c r="J5" s="48"/>
    </row>
    <row r="6" spans="2:10" ht="55.5" customHeight="1">
      <c r="B6" s="69"/>
      <c r="C6" s="69"/>
      <c r="D6" s="66"/>
      <c r="E6" s="34" t="s">
        <v>5</v>
      </c>
      <c r="F6" s="4" t="s">
        <v>9</v>
      </c>
      <c r="G6" s="34" t="s">
        <v>5</v>
      </c>
      <c r="H6" s="4" t="s">
        <v>9</v>
      </c>
      <c r="I6" s="34" t="s">
        <v>5</v>
      </c>
      <c r="J6" s="4" t="s">
        <v>9</v>
      </c>
    </row>
    <row r="7" spans="2:10" ht="24.75" customHeight="1">
      <c r="B7" s="54" t="s">
        <v>98</v>
      </c>
      <c r="C7" s="55"/>
      <c r="D7" s="55"/>
      <c r="E7" s="55"/>
      <c r="F7" s="55"/>
      <c r="G7" s="55"/>
      <c r="H7" s="55"/>
      <c r="I7" s="55"/>
      <c r="J7" s="56"/>
    </row>
    <row r="8" spans="2:13" ht="49.5" customHeight="1">
      <c r="B8" s="11" t="s">
        <v>18</v>
      </c>
      <c r="C8" s="11" t="s">
        <v>19</v>
      </c>
      <c r="D8" s="12" t="s">
        <v>189</v>
      </c>
      <c r="E8" s="1">
        <v>16000</v>
      </c>
      <c r="F8" s="1">
        <f aca="true" t="shared" si="0" ref="F8:F22">ROUND((E8/$M$8),4)*100</f>
        <v>0.06999999999999999</v>
      </c>
      <c r="G8" s="1">
        <v>0</v>
      </c>
      <c r="H8" s="1">
        <v>0</v>
      </c>
      <c r="I8" s="1">
        <f aca="true" t="shared" si="1" ref="I8:I22">E8+G8</f>
        <v>16000</v>
      </c>
      <c r="J8" s="1">
        <f aca="true" t="shared" si="2" ref="J8:J22">F8+H8</f>
        <v>0.06999999999999999</v>
      </c>
      <c r="M8" s="3">
        <f>'Kurumsal Yapı'!M7</f>
        <v>24157000</v>
      </c>
    </row>
    <row r="9" spans="2:10" ht="54.75" customHeight="1">
      <c r="B9" s="11" t="s">
        <v>21</v>
      </c>
      <c r="C9" s="11" t="s">
        <v>22</v>
      </c>
      <c r="D9" s="12" t="s">
        <v>190</v>
      </c>
      <c r="E9" s="1">
        <v>75000</v>
      </c>
      <c r="F9" s="1">
        <f t="shared" si="0"/>
        <v>0.31</v>
      </c>
      <c r="G9" s="1">
        <v>0</v>
      </c>
      <c r="H9" s="1">
        <v>0</v>
      </c>
      <c r="I9" s="1">
        <f t="shared" si="1"/>
        <v>75000</v>
      </c>
      <c r="J9" s="1">
        <f t="shared" si="2"/>
        <v>0.31</v>
      </c>
    </row>
    <row r="10" spans="2:10" ht="49.5" customHeight="1">
      <c r="B10" s="11" t="s">
        <v>34</v>
      </c>
      <c r="C10" s="11" t="s">
        <v>35</v>
      </c>
      <c r="D10" s="12" t="s">
        <v>191</v>
      </c>
      <c r="E10" s="1">
        <v>100000</v>
      </c>
      <c r="F10" s="1">
        <f t="shared" si="0"/>
        <v>0.41000000000000003</v>
      </c>
      <c r="G10" s="1">
        <v>0</v>
      </c>
      <c r="H10" s="1">
        <v>0</v>
      </c>
      <c r="I10" s="1">
        <f t="shared" si="1"/>
        <v>100000</v>
      </c>
      <c r="J10" s="1">
        <f t="shared" si="2"/>
        <v>0.41000000000000003</v>
      </c>
    </row>
    <row r="11" spans="2:10" ht="49.5" customHeight="1">
      <c r="B11" s="11" t="s">
        <v>70</v>
      </c>
      <c r="C11" s="11" t="s">
        <v>68</v>
      </c>
      <c r="D11" s="22" t="s">
        <v>192</v>
      </c>
      <c r="E11" s="1">
        <v>100000</v>
      </c>
      <c r="F11" s="1">
        <f t="shared" si="0"/>
        <v>0.41000000000000003</v>
      </c>
      <c r="G11" s="1">
        <v>0</v>
      </c>
      <c r="H11" s="1">
        <v>0</v>
      </c>
      <c r="I11" s="1">
        <f t="shared" si="1"/>
        <v>100000</v>
      </c>
      <c r="J11" s="1">
        <f t="shared" si="2"/>
        <v>0.41000000000000003</v>
      </c>
    </row>
    <row r="12" spans="2:10" ht="69" customHeight="1">
      <c r="B12" s="11" t="s">
        <v>211</v>
      </c>
      <c r="C12" s="11" t="s">
        <v>174</v>
      </c>
      <c r="D12" s="22" t="s">
        <v>193</v>
      </c>
      <c r="E12" s="1">
        <v>40000</v>
      </c>
      <c r="F12" s="1">
        <f t="shared" si="0"/>
        <v>0.16999999999999998</v>
      </c>
      <c r="G12" s="1">
        <v>0</v>
      </c>
      <c r="H12" s="1">
        <v>0</v>
      </c>
      <c r="I12" s="1">
        <f t="shared" si="1"/>
        <v>40000</v>
      </c>
      <c r="J12" s="1">
        <f t="shared" si="2"/>
        <v>0.16999999999999998</v>
      </c>
    </row>
    <row r="13" spans="2:10" ht="49.5" customHeight="1">
      <c r="B13" s="11" t="s">
        <v>212</v>
      </c>
      <c r="C13" s="11" t="s">
        <v>195</v>
      </c>
      <c r="D13" s="22" t="s">
        <v>194</v>
      </c>
      <c r="E13" s="1">
        <v>30000</v>
      </c>
      <c r="F13" s="1">
        <f t="shared" si="0"/>
        <v>0.12</v>
      </c>
      <c r="G13" s="1">
        <v>0</v>
      </c>
      <c r="H13" s="1">
        <v>0</v>
      </c>
      <c r="I13" s="1">
        <f t="shared" si="1"/>
        <v>30000</v>
      </c>
      <c r="J13" s="1">
        <f t="shared" si="2"/>
        <v>0.12</v>
      </c>
    </row>
    <row r="14" spans="2:10" ht="49.5" customHeight="1">
      <c r="B14" s="11" t="s">
        <v>213</v>
      </c>
      <c r="C14" s="11" t="s">
        <v>196</v>
      </c>
      <c r="D14" s="22" t="s">
        <v>198</v>
      </c>
      <c r="E14" s="1">
        <v>250000</v>
      </c>
      <c r="F14" s="1">
        <f t="shared" si="0"/>
        <v>1.03</v>
      </c>
      <c r="G14" s="1">
        <v>0</v>
      </c>
      <c r="H14" s="1">
        <v>0</v>
      </c>
      <c r="I14" s="1">
        <f t="shared" si="1"/>
        <v>250000</v>
      </c>
      <c r="J14" s="1">
        <f t="shared" si="2"/>
        <v>1.03</v>
      </c>
    </row>
    <row r="15" spans="2:10" ht="49.5" customHeight="1">
      <c r="B15" s="11" t="s">
        <v>214</v>
      </c>
      <c r="C15" s="11" t="s">
        <v>197</v>
      </c>
      <c r="D15" s="22" t="s">
        <v>199</v>
      </c>
      <c r="E15" s="1">
        <v>50000</v>
      </c>
      <c r="F15" s="1">
        <f t="shared" si="0"/>
        <v>0.21</v>
      </c>
      <c r="G15" s="1">
        <v>0</v>
      </c>
      <c r="H15" s="1"/>
      <c r="I15" s="1">
        <f t="shared" si="1"/>
        <v>50000</v>
      </c>
      <c r="J15" s="1">
        <f t="shared" si="2"/>
        <v>0.21</v>
      </c>
    </row>
    <row r="16" spans="2:10" ht="49.5" customHeight="1">
      <c r="B16" s="11" t="s">
        <v>215</v>
      </c>
      <c r="C16" s="11" t="s">
        <v>200</v>
      </c>
      <c r="D16" s="22" t="s">
        <v>203</v>
      </c>
      <c r="E16" s="1">
        <v>10000</v>
      </c>
      <c r="F16" s="1">
        <f t="shared" si="0"/>
        <v>0.04</v>
      </c>
      <c r="G16" s="1">
        <v>0</v>
      </c>
      <c r="H16" s="1"/>
      <c r="I16" s="1">
        <f t="shared" si="1"/>
        <v>10000</v>
      </c>
      <c r="J16" s="1">
        <f t="shared" si="2"/>
        <v>0.04</v>
      </c>
    </row>
    <row r="17" spans="2:10" ht="81" customHeight="1">
      <c r="B17" s="11" t="s">
        <v>216</v>
      </c>
      <c r="C17" s="11" t="s">
        <v>201</v>
      </c>
      <c r="D17" s="22" t="s">
        <v>204</v>
      </c>
      <c r="E17" s="1">
        <v>22000</v>
      </c>
      <c r="F17" s="1">
        <f t="shared" si="0"/>
        <v>0.09</v>
      </c>
      <c r="G17" s="1">
        <v>0</v>
      </c>
      <c r="H17" s="1"/>
      <c r="I17" s="1">
        <f t="shared" si="1"/>
        <v>22000</v>
      </c>
      <c r="J17" s="1">
        <f t="shared" si="2"/>
        <v>0.09</v>
      </c>
    </row>
    <row r="18" spans="2:10" ht="49.5" customHeight="1">
      <c r="B18" s="11" t="s">
        <v>217</v>
      </c>
      <c r="C18" s="11" t="s">
        <v>202</v>
      </c>
      <c r="D18" s="22" t="s">
        <v>16</v>
      </c>
      <c r="E18" s="1">
        <v>16000</v>
      </c>
      <c r="F18" s="1">
        <f t="shared" si="0"/>
        <v>0.06999999999999999</v>
      </c>
      <c r="G18" s="1">
        <v>0</v>
      </c>
      <c r="H18" s="1"/>
      <c r="I18" s="1">
        <f t="shared" si="1"/>
        <v>16000</v>
      </c>
      <c r="J18" s="1">
        <f t="shared" si="2"/>
        <v>0.06999999999999999</v>
      </c>
    </row>
    <row r="19" spans="2:10" ht="57" customHeight="1">
      <c r="B19" s="11" t="s">
        <v>217</v>
      </c>
      <c r="C19" s="11" t="s">
        <v>206</v>
      </c>
      <c r="D19" s="12" t="s">
        <v>205</v>
      </c>
      <c r="E19" s="1">
        <v>25000</v>
      </c>
      <c r="F19" s="1">
        <f t="shared" si="0"/>
        <v>0.1</v>
      </c>
      <c r="G19" s="1">
        <v>0</v>
      </c>
      <c r="H19" s="1">
        <v>0</v>
      </c>
      <c r="I19" s="1">
        <f t="shared" si="1"/>
        <v>25000</v>
      </c>
      <c r="J19" s="1">
        <f t="shared" si="2"/>
        <v>0.1</v>
      </c>
    </row>
    <row r="20" spans="2:10" ht="49.5" customHeight="1">
      <c r="B20" s="11" t="s">
        <v>218</v>
      </c>
      <c r="C20" s="11" t="s">
        <v>208</v>
      </c>
      <c r="D20" s="12" t="s">
        <v>207</v>
      </c>
      <c r="E20" s="1">
        <v>10000</v>
      </c>
      <c r="F20" s="1">
        <f t="shared" si="0"/>
        <v>0.04</v>
      </c>
      <c r="G20" s="1">
        <v>0</v>
      </c>
      <c r="H20" s="1">
        <v>0</v>
      </c>
      <c r="I20" s="1">
        <f t="shared" si="1"/>
        <v>10000</v>
      </c>
      <c r="J20" s="1">
        <f t="shared" si="2"/>
        <v>0.04</v>
      </c>
    </row>
    <row r="21" spans="2:10" ht="49.5" customHeight="1">
      <c r="B21" s="11" t="s">
        <v>24</v>
      </c>
      <c r="C21" s="11" t="s">
        <v>25</v>
      </c>
      <c r="D21" s="12" t="s">
        <v>209</v>
      </c>
      <c r="E21" s="1">
        <v>40000</v>
      </c>
      <c r="F21" s="1">
        <f t="shared" si="0"/>
        <v>0.16999999999999998</v>
      </c>
      <c r="G21" s="1">
        <v>0</v>
      </c>
      <c r="H21" s="1">
        <v>0</v>
      </c>
      <c r="I21" s="1">
        <f t="shared" si="1"/>
        <v>40000</v>
      </c>
      <c r="J21" s="1">
        <f t="shared" si="2"/>
        <v>0.16999999999999998</v>
      </c>
    </row>
    <row r="22" spans="2:10" s="35" customFormat="1" ht="49.5" customHeight="1">
      <c r="B22" s="11" t="s">
        <v>24</v>
      </c>
      <c r="C22" s="11" t="s">
        <v>55</v>
      </c>
      <c r="D22" s="41" t="s">
        <v>17</v>
      </c>
      <c r="E22" s="43">
        <v>20000</v>
      </c>
      <c r="F22" s="36">
        <f t="shared" si="0"/>
        <v>0.08</v>
      </c>
      <c r="G22" s="1">
        <v>0</v>
      </c>
      <c r="H22" s="36">
        <v>0</v>
      </c>
      <c r="I22" s="1">
        <f t="shared" si="1"/>
        <v>20000</v>
      </c>
      <c r="J22" s="36">
        <f t="shared" si="2"/>
        <v>0.08</v>
      </c>
    </row>
    <row r="23" spans="2:10" ht="30" customHeight="1">
      <c r="B23" s="49" t="s">
        <v>3</v>
      </c>
      <c r="C23" s="50"/>
      <c r="D23" s="50"/>
      <c r="E23" s="29">
        <f aca="true" t="shared" si="3" ref="E23:J23">SUM(E8:E22)</f>
        <v>804000</v>
      </c>
      <c r="F23" s="29">
        <f t="shared" si="3"/>
        <v>3.3200000000000003</v>
      </c>
      <c r="G23" s="29">
        <f t="shared" si="3"/>
        <v>0</v>
      </c>
      <c r="H23" s="29">
        <f t="shared" si="3"/>
        <v>0</v>
      </c>
      <c r="I23" s="29">
        <f t="shared" si="3"/>
        <v>804000</v>
      </c>
      <c r="J23" s="29">
        <f t="shared" si="3"/>
        <v>3.3200000000000003</v>
      </c>
    </row>
    <row r="24" spans="2:10" ht="30" customHeight="1">
      <c r="B24" s="49" t="s">
        <v>10</v>
      </c>
      <c r="C24" s="50"/>
      <c r="D24" s="50"/>
      <c r="E24" s="17"/>
      <c r="F24" s="17"/>
      <c r="G24" s="17"/>
      <c r="H24" s="17"/>
      <c r="I24" s="17"/>
      <c r="J24" s="17"/>
    </row>
    <row r="25" spans="2:10" ht="30" customHeight="1">
      <c r="B25" s="49" t="s">
        <v>11</v>
      </c>
      <c r="C25" s="49"/>
      <c r="D25" s="49"/>
      <c r="E25" s="17"/>
      <c r="F25" s="17"/>
      <c r="G25" s="17"/>
      <c r="H25" s="17"/>
      <c r="I25" s="17"/>
      <c r="J25" s="17"/>
    </row>
    <row r="26" spans="2:10" ht="30" customHeight="1">
      <c r="B26" s="49" t="s">
        <v>2</v>
      </c>
      <c r="C26" s="49"/>
      <c r="D26" s="49"/>
      <c r="E26" s="17"/>
      <c r="F26" s="17"/>
      <c r="G26" s="17"/>
      <c r="H26" s="17"/>
      <c r="I26" s="17"/>
      <c r="J26" s="17"/>
    </row>
  </sheetData>
  <sheetProtection/>
  <mergeCells count="14">
    <mergeCell ref="B1:I1"/>
    <mergeCell ref="B5:B6"/>
    <mergeCell ref="E5:F5"/>
    <mergeCell ref="G5:H5"/>
    <mergeCell ref="I5:J5"/>
    <mergeCell ref="C5:C6"/>
    <mergeCell ref="D5:D6"/>
    <mergeCell ref="D3:J3"/>
    <mergeCell ref="B23:D23"/>
    <mergeCell ref="B3:C3"/>
    <mergeCell ref="B24:D24"/>
    <mergeCell ref="B26:D26"/>
    <mergeCell ref="B25:D25"/>
    <mergeCell ref="B7:J7"/>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indexed="11"/>
  </sheetPr>
  <dimension ref="B1:M31"/>
  <sheetViews>
    <sheetView showGridLines="0" zoomScale="70" zoomScaleNormal="70" zoomScalePageLayoutView="0" workbookViewId="0" topLeftCell="A14">
      <selection activeCell="C10" sqref="C10"/>
    </sheetView>
  </sheetViews>
  <sheetFormatPr defaultColWidth="9.00390625" defaultRowHeight="15.75" customHeight="1"/>
  <cols>
    <col min="1" max="1" width="3.125" style="35" customWidth="1"/>
    <col min="2" max="3" width="5.875" style="8" customWidth="1"/>
    <col min="4" max="4" width="44.625" style="35" customWidth="1"/>
    <col min="5" max="5" width="12.875" style="35" customWidth="1"/>
    <col min="6" max="6" width="6.625" style="35" customWidth="1"/>
    <col min="7" max="7" width="12.875" style="35" customWidth="1"/>
    <col min="8" max="8" width="6.625" style="35" customWidth="1"/>
    <col min="9" max="9" width="12.875" style="35" customWidth="1"/>
    <col min="10" max="10" width="6.625" style="35" customWidth="1"/>
    <col min="11" max="11" width="3.50390625" style="35" customWidth="1"/>
    <col min="12" max="12" width="9.00390625" style="35" customWidth="1"/>
    <col min="13" max="13" width="9.75390625" style="35" bestFit="1" customWidth="1"/>
    <col min="14" max="16384" width="9.00390625" style="35" customWidth="1"/>
  </cols>
  <sheetData>
    <row r="1" spans="2:9" ht="15.75" customHeight="1">
      <c r="B1" s="57" t="s">
        <v>1</v>
      </c>
      <c r="C1" s="57"/>
      <c r="D1" s="57"/>
      <c r="E1" s="57"/>
      <c r="F1" s="57"/>
      <c r="G1" s="57"/>
      <c r="H1" s="57"/>
      <c r="I1" s="57"/>
    </row>
    <row r="3" spans="2:10" ht="29.25" customHeight="1">
      <c r="B3" s="48" t="s">
        <v>0</v>
      </c>
      <c r="C3" s="48"/>
      <c r="D3" s="70" t="s">
        <v>105</v>
      </c>
      <c r="E3" s="71"/>
      <c r="F3" s="71"/>
      <c r="G3" s="71"/>
      <c r="H3" s="71"/>
      <c r="I3" s="71"/>
      <c r="J3" s="72"/>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s="3" customFormat="1" ht="24.75" customHeight="1">
      <c r="B7" s="54" t="s">
        <v>98</v>
      </c>
      <c r="C7" s="55"/>
      <c r="D7" s="55"/>
      <c r="E7" s="55"/>
      <c r="F7" s="55"/>
      <c r="G7" s="55"/>
      <c r="H7" s="55"/>
      <c r="I7" s="55"/>
      <c r="J7" s="56"/>
    </row>
    <row r="8" spans="2:13" ht="49.5" customHeight="1">
      <c r="B8" s="74" t="s">
        <v>180</v>
      </c>
      <c r="C8" s="75"/>
      <c r="D8" s="76"/>
      <c r="E8" s="45">
        <f>Tarım1!E23</f>
        <v>804000</v>
      </c>
      <c r="F8" s="37">
        <f>Tarım1!F23</f>
        <v>3.3200000000000003</v>
      </c>
      <c r="G8" s="29">
        <f>Tarım1!G23</f>
        <v>0</v>
      </c>
      <c r="H8" s="45">
        <f>Tarım1!H23</f>
        <v>0</v>
      </c>
      <c r="I8" s="29">
        <f>Tarım1!I23</f>
        <v>804000</v>
      </c>
      <c r="J8" s="37">
        <f>Tarım1!J23</f>
        <v>3.3200000000000003</v>
      </c>
      <c r="M8" s="35">
        <f>'Kurumsal Yapı'!M7</f>
        <v>24157000</v>
      </c>
    </row>
    <row r="9" spans="2:10" ht="49.5" customHeight="1">
      <c r="B9" s="11" t="s">
        <v>28</v>
      </c>
      <c r="C9" s="11" t="s">
        <v>29</v>
      </c>
      <c r="D9" s="41" t="s">
        <v>210</v>
      </c>
      <c r="E9" s="43">
        <v>40000</v>
      </c>
      <c r="F9" s="36">
        <f aca="true" t="shared" si="0" ref="F9:F23">ROUND((E9/$M$8),4)*100</f>
        <v>0.16999999999999998</v>
      </c>
      <c r="G9" s="1">
        <v>0</v>
      </c>
      <c r="H9" s="36">
        <v>0</v>
      </c>
      <c r="I9" s="1">
        <f aca="true" t="shared" si="1" ref="I9:I23">E9+G9</f>
        <v>40000</v>
      </c>
      <c r="J9" s="36">
        <f aca="true" t="shared" si="2" ref="J9:J23">F9+H9</f>
        <v>0.16999999999999998</v>
      </c>
    </row>
    <row r="10" spans="2:10" ht="49.5" customHeight="1">
      <c r="B10" s="11" t="s">
        <v>76</v>
      </c>
      <c r="C10" s="11" t="s">
        <v>75</v>
      </c>
      <c r="D10" s="41" t="s">
        <v>203</v>
      </c>
      <c r="E10" s="43">
        <v>10000</v>
      </c>
      <c r="F10" s="36">
        <f t="shared" si="0"/>
        <v>0.04</v>
      </c>
      <c r="G10" s="1">
        <v>0</v>
      </c>
      <c r="H10" s="36">
        <v>0</v>
      </c>
      <c r="I10" s="1">
        <f t="shared" si="1"/>
        <v>10000</v>
      </c>
      <c r="J10" s="36">
        <f t="shared" si="2"/>
        <v>0.04</v>
      </c>
    </row>
    <row r="11" spans="2:10" ht="49.5" customHeight="1">
      <c r="B11" s="11"/>
      <c r="C11" s="11"/>
      <c r="D11" s="41"/>
      <c r="E11" s="43"/>
      <c r="F11" s="36">
        <f t="shared" si="0"/>
        <v>0</v>
      </c>
      <c r="G11" s="1">
        <v>0</v>
      </c>
      <c r="H11" s="36">
        <v>0</v>
      </c>
      <c r="I11" s="1">
        <f t="shared" si="1"/>
        <v>0</v>
      </c>
      <c r="J11" s="36">
        <f t="shared" si="2"/>
        <v>0</v>
      </c>
    </row>
    <row r="12" spans="2:10" ht="49.5" customHeight="1">
      <c r="B12" s="11"/>
      <c r="C12" s="11"/>
      <c r="D12" s="41"/>
      <c r="E12" s="43"/>
      <c r="F12" s="36">
        <f t="shared" si="0"/>
        <v>0</v>
      </c>
      <c r="G12" s="1">
        <v>0</v>
      </c>
      <c r="H12" s="36">
        <v>0</v>
      </c>
      <c r="I12" s="1">
        <f t="shared" si="1"/>
        <v>0</v>
      </c>
      <c r="J12" s="36">
        <f t="shared" si="2"/>
        <v>0</v>
      </c>
    </row>
    <row r="13" spans="2:10" ht="49.5" customHeight="1">
      <c r="B13" s="11"/>
      <c r="C13" s="11"/>
      <c r="D13" s="41"/>
      <c r="E13" s="43"/>
      <c r="F13" s="36">
        <f t="shared" si="0"/>
        <v>0</v>
      </c>
      <c r="G13" s="1">
        <v>0</v>
      </c>
      <c r="H13" s="36">
        <v>0</v>
      </c>
      <c r="I13" s="1">
        <f t="shared" si="1"/>
        <v>0</v>
      </c>
      <c r="J13" s="36">
        <f t="shared" si="2"/>
        <v>0</v>
      </c>
    </row>
    <row r="14" spans="2:10" ht="49.5" customHeight="1">
      <c r="B14" s="11"/>
      <c r="C14" s="11"/>
      <c r="D14" s="41"/>
      <c r="E14" s="43"/>
      <c r="F14" s="36">
        <f t="shared" si="0"/>
        <v>0</v>
      </c>
      <c r="G14" s="1">
        <v>0</v>
      </c>
      <c r="H14" s="36">
        <v>0</v>
      </c>
      <c r="I14" s="1">
        <f t="shared" si="1"/>
        <v>0</v>
      </c>
      <c r="J14" s="36">
        <f t="shared" si="2"/>
        <v>0</v>
      </c>
    </row>
    <row r="15" spans="2:10" ht="49.5" customHeight="1">
      <c r="B15" s="11"/>
      <c r="C15" s="11"/>
      <c r="D15" s="41"/>
      <c r="E15" s="43"/>
      <c r="F15" s="36">
        <f t="shared" si="0"/>
        <v>0</v>
      </c>
      <c r="G15" s="1">
        <v>0</v>
      </c>
      <c r="H15" s="36">
        <v>0</v>
      </c>
      <c r="I15" s="1">
        <f t="shared" si="1"/>
        <v>0</v>
      </c>
      <c r="J15" s="36">
        <f t="shared" si="2"/>
        <v>0</v>
      </c>
    </row>
    <row r="16" spans="2:10" ht="49.5" customHeight="1">
      <c r="B16" s="11"/>
      <c r="C16" s="11"/>
      <c r="D16" s="41"/>
      <c r="E16" s="43"/>
      <c r="F16" s="36">
        <f t="shared" si="0"/>
        <v>0</v>
      </c>
      <c r="G16" s="1">
        <v>0</v>
      </c>
      <c r="H16" s="36">
        <v>0</v>
      </c>
      <c r="I16" s="1">
        <f t="shared" si="1"/>
        <v>0</v>
      </c>
      <c r="J16" s="36">
        <f t="shared" si="2"/>
        <v>0</v>
      </c>
    </row>
    <row r="17" spans="2:10" ht="49.5" customHeight="1">
      <c r="B17" s="11"/>
      <c r="C17" s="11"/>
      <c r="D17" s="41"/>
      <c r="E17" s="43"/>
      <c r="F17" s="36">
        <f t="shared" si="0"/>
        <v>0</v>
      </c>
      <c r="G17" s="1">
        <v>0</v>
      </c>
      <c r="H17" s="36">
        <v>0</v>
      </c>
      <c r="I17" s="1">
        <f t="shared" si="1"/>
        <v>0</v>
      </c>
      <c r="J17" s="36">
        <f t="shared" si="2"/>
        <v>0</v>
      </c>
    </row>
    <row r="18" spans="2:10" ht="49.5" customHeight="1">
      <c r="B18" s="11"/>
      <c r="C18" s="11"/>
      <c r="D18" s="41"/>
      <c r="E18" s="43"/>
      <c r="F18" s="36">
        <f t="shared" si="0"/>
        <v>0</v>
      </c>
      <c r="G18" s="1">
        <v>0</v>
      </c>
      <c r="H18" s="36">
        <v>0</v>
      </c>
      <c r="I18" s="1">
        <f t="shared" si="1"/>
        <v>0</v>
      </c>
      <c r="J18" s="36">
        <f t="shared" si="2"/>
        <v>0</v>
      </c>
    </row>
    <row r="19" spans="2:10" ht="49.5" customHeight="1">
      <c r="B19" s="11"/>
      <c r="C19" s="11"/>
      <c r="D19" s="41"/>
      <c r="E19" s="43"/>
      <c r="F19" s="36">
        <f t="shared" si="0"/>
        <v>0</v>
      </c>
      <c r="G19" s="1">
        <v>0</v>
      </c>
      <c r="H19" s="36">
        <v>0</v>
      </c>
      <c r="I19" s="1">
        <f t="shared" si="1"/>
        <v>0</v>
      </c>
      <c r="J19" s="36">
        <f t="shared" si="2"/>
        <v>0</v>
      </c>
    </row>
    <row r="20" spans="2:10" ht="49.5" customHeight="1">
      <c r="B20" s="11"/>
      <c r="C20" s="11"/>
      <c r="D20" s="40"/>
      <c r="E20" s="43"/>
      <c r="F20" s="36">
        <f t="shared" si="0"/>
        <v>0</v>
      </c>
      <c r="G20" s="1">
        <v>0</v>
      </c>
      <c r="H20" s="36">
        <v>0</v>
      </c>
      <c r="I20" s="1">
        <f t="shared" si="1"/>
        <v>0</v>
      </c>
      <c r="J20" s="36">
        <f t="shared" si="2"/>
        <v>0</v>
      </c>
    </row>
    <row r="21" spans="2:10" ht="49.5" customHeight="1">
      <c r="B21" s="11"/>
      <c r="C21" s="11"/>
      <c r="D21" s="40"/>
      <c r="E21" s="43"/>
      <c r="F21" s="36">
        <f t="shared" si="0"/>
        <v>0</v>
      </c>
      <c r="G21" s="1">
        <v>0</v>
      </c>
      <c r="H21" s="36">
        <v>0</v>
      </c>
      <c r="I21" s="1">
        <f t="shared" si="1"/>
        <v>0</v>
      </c>
      <c r="J21" s="36">
        <f t="shared" si="2"/>
        <v>0</v>
      </c>
    </row>
    <row r="22" spans="2:10" ht="49.5" customHeight="1">
      <c r="B22" s="11"/>
      <c r="C22" s="11"/>
      <c r="D22" s="40"/>
      <c r="E22" s="43"/>
      <c r="F22" s="36">
        <f t="shared" si="0"/>
        <v>0</v>
      </c>
      <c r="G22" s="1">
        <v>0</v>
      </c>
      <c r="H22" s="36">
        <v>0</v>
      </c>
      <c r="I22" s="1">
        <f t="shared" si="1"/>
        <v>0</v>
      </c>
      <c r="J22" s="36">
        <f t="shared" si="2"/>
        <v>0</v>
      </c>
    </row>
    <row r="23" spans="2:10" ht="49.5" customHeight="1">
      <c r="B23" s="11"/>
      <c r="C23" s="11"/>
      <c r="D23" s="40"/>
      <c r="E23" s="43"/>
      <c r="F23" s="36">
        <f t="shared" si="0"/>
        <v>0</v>
      </c>
      <c r="G23" s="1">
        <v>0</v>
      </c>
      <c r="H23" s="36">
        <v>0</v>
      </c>
      <c r="I23" s="1">
        <f t="shared" si="1"/>
        <v>0</v>
      </c>
      <c r="J23" s="36">
        <f t="shared" si="2"/>
        <v>0</v>
      </c>
    </row>
    <row r="24" spans="2:10" s="38" customFormat="1" ht="30" customHeight="1">
      <c r="B24" s="73" t="s">
        <v>3</v>
      </c>
      <c r="C24" s="48"/>
      <c r="D24" s="48"/>
      <c r="E24" s="37">
        <f aca="true" t="shared" si="3" ref="E24:J24">SUM(E8:E23)</f>
        <v>854000</v>
      </c>
      <c r="F24" s="37">
        <f t="shared" si="3"/>
        <v>3.5300000000000002</v>
      </c>
      <c r="G24" s="37">
        <f t="shared" si="3"/>
        <v>0</v>
      </c>
      <c r="H24" s="37">
        <f t="shared" si="3"/>
        <v>0</v>
      </c>
      <c r="I24" s="37">
        <f t="shared" si="3"/>
        <v>854000</v>
      </c>
      <c r="J24" s="37">
        <f t="shared" si="3"/>
        <v>3.5300000000000002</v>
      </c>
    </row>
    <row r="25" spans="2:10" ht="30" customHeight="1">
      <c r="B25" s="73" t="s">
        <v>10</v>
      </c>
      <c r="C25" s="48"/>
      <c r="D25" s="48"/>
      <c r="E25" s="39"/>
      <c r="F25" s="39"/>
      <c r="G25" s="39"/>
      <c r="H25" s="39"/>
      <c r="I25" s="39"/>
      <c r="J25" s="39"/>
    </row>
    <row r="26" spans="2:10" ht="30" customHeight="1">
      <c r="B26" s="73" t="s">
        <v>11</v>
      </c>
      <c r="C26" s="73"/>
      <c r="D26" s="73"/>
      <c r="E26" s="39"/>
      <c r="F26" s="39"/>
      <c r="G26" s="39"/>
      <c r="H26" s="39"/>
      <c r="I26" s="39"/>
      <c r="J26" s="39"/>
    </row>
    <row r="27" spans="2:10" ht="30" customHeight="1">
      <c r="B27" s="73" t="s">
        <v>2</v>
      </c>
      <c r="C27" s="73"/>
      <c r="D27" s="73"/>
      <c r="E27" s="39"/>
      <c r="F27" s="39"/>
      <c r="G27" s="39"/>
      <c r="H27" s="39"/>
      <c r="I27" s="39"/>
      <c r="J27" s="39"/>
    </row>
    <row r="31" spans="5:10" ht="15.75" customHeight="1">
      <c r="E31" s="42"/>
      <c r="F31" s="42"/>
      <c r="G31" s="42"/>
      <c r="H31" s="42"/>
      <c r="I31" s="42"/>
      <c r="J31" s="42"/>
    </row>
  </sheetData>
  <sheetProtection/>
  <mergeCells count="15">
    <mergeCell ref="B24:D24"/>
    <mergeCell ref="B3:C3"/>
    <mergeCell ref="B25:D25"/>
    <mergeCell ref="B27:D27"/>
    <mergeCell ref="B26:D26"/>
    <mergeCell ref="D3:J3"/>
    <mergeCell ref="B7:J7"/>
    <mergeCell ref="B8:D8"/>
    <mergeCell ref="B1:I1"/>
    <mergeCell ref="B5:B6"/>
    <mergeCell ref="E5:F5"/>
    <mergeCell ref="G5:H5"/>
    <mergeCell ref="I5:J5"/>
    <mergeCell ref="C5:C6"/>
    <mergeCell ref="D5:D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12"/>
  </sheetPr>
  <dimension ref="B1:L26"/>
  <sheetViews>
    <sheetView showGridLines="0" zoomScale="70" zoomScaleNormal="70" zoomScalePageLayoutView="0" workbookViewId="0" topLeftCell="A13">
      <selection activeCell="E14" sqref="E14"/>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75390625" style="3" bestFit="1" customWidth="1"/>
    <col min="13" max="16384" width="9.00390625" style="3" customWidth="1"/>
  </cols>
  <sheetData>
    <row r="1" spans="2:9" ht="15.75" customHeight="1">
      <c r="B1" s="57" t="s">
        <v>1</v>
      </c>
      <c r="C1" s="57"/>
      <c r="D1" s="57"/>
      <c r="E1" s="57"/>
      <c r="F1" s="57"/>
      <c r="G1" s="57"/>
      <c r="H1" s="57"/>
      <c r="I1" s="57"/>
    </row>
    <row r="3" spans="2:10" ht="29.25" customHeight="1">
      <c r="B3" s="48" t="s">
        <v>0</v>
      </c>
      <c r="C3" s="48"/>
      <c r="D3" s="5" t="s">
        <v>105</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97</v>
      </c>
      <c r="C7" s="55"/>
      <c r="D7" s="55"/>
      <c r="E7" s="55"/>
      <c r="F7" s="55"/>
      <c r="G7" s="55"/>
      <c r="H7" s="55"/>
      <c r="I7" s="55"/>
      <c r="J7" s="56"/>
    </row>
    <row r="8" spans="2:12" ht="49.5" customHeight="1">
      <c r="B8" s="11" t="s">
        <v>18</v>
      </c>
      <c r="C8" s="11" t="s">
        <v>19</v>
      </c>
      <c r="D8" s="22" t="s">
        <v>82</v>
      </c>
      <c r="E8" s="1">
        <v>0</v>
      </c>
      <c r="F8" s="1">
        <f aca="true" t="shared" si="0" ref="F8:F13">ROUND((E8/$L$8),4)*100</f>
        <v>0</v>
      </c>
      <c r="G8" s="1">
        <v>0</v>
      </c>
      <c r="H8" s="1">
        <v>0</v>
      </c>
      <c r="I8" s="1">
        <f>E8+G8</f>
        <v>0</v>
      </c>
      <c r="J8" s="1">
        <f>F8+H8</f>
        <v>0</v>
      </c>
      <c r="L8" s="3">
        <f>'Kurumsal Yapı'!M7</f>
        <v>24157000</v>
      </c>
    </row>
    <row r="9" spans="2:10" ht="49.5" customHeight="1">
      <c r="B9" s="11" t="s">
        <v>24</v>
      </c>
      <c r="C9" s="11" t="s">
        <v>25</v>
      </c>
      <c r="D9" s="22" t="s">
        <v>219</v>
      </c>
      <c r="E9" s="1">
        <v>10000</v>
      </c>
      <c r="F9" s="1">
        <f t="shared" si="0"/>
        <v>0.04</v>
      </c>
      <c r="G9" s="1">
        <v>0</v>
      </c>
      <c r="H9" s="1">
        <v>0</v>
      </c>
      <c r="I9" s="1">
        <f>E9+G9</f>
        <v>10000</v>
      </c>
      <c r="J9" s="1">
        <f>F9+H9</f>
        <v>0.04</v>
      </c>
    </row>
    <row r="10" spans="2:10" ht="49.5" customHeight="1">
      <c r="B10" s="11" t="s">
        <v>24</v>
      </c>
      <c r="C10" s="11" t="s">
        <v>55</v>
      </c>
      <c r="D10" s="22" t="s">
        <v>220</v>
      </c>
      <c r="E10" s="1">
        <v>10000</v>
      </c>
      <c r="F10" s="1">
        <f t="shared" si="0"/>
        <v>0.04</v>
      </c>
      <c r="G10" s="1">
        <v>0</v>
      </c>
      <c r="H10" s="1">
        <v>0</v>
      </c>
      <c r="I10" s="1">
        <f>E10+G10</f>
        <v>10000</v>
      </c>
      <c r="J10" s="1">
        <f>F10+H10</f>
        <v>0.04</v>
      </c>
    </row>
    <row r="11" spans="2:10" ht="49.5" customHeight="1">
      <c r="B11" s="11" t="s">
        <v>28</v>
      </c>
      <c r="C11" s="11" t="s">
        <v>29</v>
      </c>
      <c r="D11" s="22" t="s">
        <v>221</v>
      </c>
      <c r="E11" s="1">
        <v>10000</v>
      </c>
      <c r="F11" s="1">
        <f t="shared" si="0"/>
        <v>0.04</v>
      </c>
      <c r="G11" s="1">
        <v>0</v>
      </c>
      <c r="H11" s="1">
        <v>0</v>
      </c>
      <c r="I11" s="1">
        <f>E11+G11</f>
        <v>10000</v>
      </c>
      <c r="J11" s="1">
        <f>F11+H11</f>
        <v>0.04</v>
      </c>
    </row>
    <row r="12" spans="2:10" ht="49.5" customHeight="1">
      <c r="B12" s="11" t="s">
        <v>30</v>
      </c>
      <c r="C12" s="11" t="s">
        <v>31</v>
      </c>
      <c r="D12" s="22" t="s">
        <v>222</v>
      </c>
      <c r="E12" s="1">
        <v>20000</v>
      </c>
      <c r="F12" s="1">
        <f t="shared" si="0"/>
        <v>0.08</v>
      </c>
      <c r="G12" s="1">
        <v>0</v>
      </c>
      <c r="H12" s="1">
        <v>0</v>
      </c>
      <c r="I12" s="1">
        <f>E12+G12</f>
        <v>20000</v>
      </c>
      <c r="J12" s="1">
        <f>F12+H12</f>
        <v>0.08</v>
      </c>
    </row>
    <row r="13" spans="2:10" ht="49.5" customHeight="1">
      <c r="B13" s="11" t="s">
        <v>41</v>
      </c>
      <c r="C13" s="11" t="s">
        <v>42</v>
      </c>
      <c r="D13" s="22" t="s">
        <v>223</v>
      </c>
      <c r="E13" s="1">
        <v>115000</v>
      </c>
      <c r="F13" s="1">
        <f t="shared" si="0"/>
        <v>0.48</v>
      </c>
      <c r="G13" s="1">
        <v>0</v>
      </c>
      <c r="H13" s="1">
        <v>0</v>
      </c>
      <c r="I13" s="1">
        <f>E13+G13</f>
        <v>115000</v>
      </c>
      <c r="J13" s="1">
        <f>F13+H13</f>
        <v>0.48</v>
      </c>
    </row>
    <row r="14" spans="2:10" ht="49.5" customHeight="1">
      <c r="B14" s="11"/>
      <c r="C14" s="11"/>
      <c r="D14" s="22"/>
      <c r="E14" s="1"/>
      <c r="F14" s="1"/>
      <c r="G14" s="1"/>
      <c r="H14" s="1"/>
      <c r="I14" s="1"/>
      <c r="J14" s="1"/>
    </row>
    <row r="15" spans="2:10" ht="49.5" customHeight="1">
      <c r="B15" s="11"/>
      <c r="C15" s="11"/>
      <c r="D15" s="22"/>
      <c r="E15" s="1"/>
      <c r="F15" s="1"/>
      <c r="G15" s="1"/>
      <c r="H15" s="1"/>
      <c r="I15" s="1"/>
      <c r="J15" s="1"/>
    </row>
    <row r="16" spans="2:10" ht="49.5" customHeight="1">
      <c r="B16" s="11"/>
      <c r="C16" s="11"/>
      <c r="D16" s="22"/>
      <c r="E16" s="1"/>
      <c r="F16" s="1"/>
      <c r="G16" s="1"/>
      <c r="H16" s="1"/>
      <c r="I16" s="1"/>
      <c r="J16" s="1"/>
    </row>
    <row r="17" spans="2:10" ht="49.5" customHeight="1">
      <c r="B17" s="30"/>
      <c r="C17" s="30"/>
      <c r="D17" s="22"/>
      <c r="E17" s="1"/>
      <c r="F17" s="1"/>
      <c r="G17" s="1"/>
      <c r="H17" s="1"/>
      <c r="I17" s="1"/>
      <c r="J17" s="1"/>
    </row>
    <row r="18" spans="2:10" ht="49.5" customHeight="1">
      <c r="B18" s="30"/>
      <c r="C18" s="30"/>
      <c r="D18" s="22"/>
      <c r="E18" s="1"/>
      <c r="F18" s="1"/>
      <c r="G18" s="1"/>
      <c r="H18" s="1"/>
      <c r="I18" s="1"/>
      <c r="J18" s="1"/>
    </row>
    <row r="19" spans="2:10" ht="49.5" customHeight="1">
      <c r="B19" s="30"/>
      <c r="C19" s="30"/>
      <c r="D19" s="22"/>
      <c r="E19" s="1"/>
      <c r="F19" s="1"/>
      <c r="G19" s="1"/>
      <c r="H19" s="1"/>
      <c r="I19" s="1"/>
      <c r="J19" s="1"/>
    </row>
    <row r="20" spans="2:10" ht="49.5" customHeight="1">
      <c r="B20" s="30"/>
      <c r="C20" s="33"/>
      <c r="D20" s="23"/>
      <c r="E20" s="15"/>
      <c r="F20" s="1"/>
      <c r="G20" s="15"/>
      <c r="H20" s="1"/>
      <c r="I20" s="2"/>
      <c r="J20" s="2"/>
    </row>
    <row r="21" spans="2:10" ht="49.5" customHeight="1">
      <c r="B21" s="30"/>
      <c r="C21" s="33"/>
      <c r="D21" s="23"/>
      <c r="E21" s="15"/>
      <c r="F21" s="1"/>
      <c r="G21" s="15"/>
      <c r="H21" s="1"/>
      <c r="I21" s="2"/>
      <c r="J21" s="2"/>
    </row>
    <row r="22" spans="2:10" ht="49.5" customHeight="1">
      <c r="B22" s="30"/>
      <c r="C22" s="33"/>
      <c r="D22" s="23"/>
      <c r="E22" s="15"/>
      <c r="F22" s="1"/>
      <c r="G22" s="15"/>
      <c r="H22" s="1"/>
      <c r="I22" s="2"/>
      <c r="J22" s="2"/>
    </row>
    <row r="23" spans="2:10" s="25" customFormat="1" ht="30" customHeight="1">
      <c r="B23" s="49" t="s">
        <v>3</v>
      </c>
      <c r="C23" s="68"/>
      <c r="D23" s="68"/>
      <c r="E23" s="24">
        <f aca="true" t="shared" si="1" ref="E23:J23">SUM(E8:E22)</f>
        <v>165000</v>
      </c>
      <c r="F23" s="24">
        <f t="shared" si="1"/>
        <v>0.6799999999999999</v>
      </c>
      <c r="G23" s="24">
        <f t="shared" si="1"/>
        <v>0</v>
      </c>
      <c r="H23" s="24">
        <f t="shared" si="1"/>
        <v>0</v>
      </c>
      <c r="I23" s="24">
        <f t="shared" si="1"/>
        <v>165000</v>
      </c>
      <c r="J23" s="29">
        <f t="shared" si="1"/>
        <v>0.6799999999999999</v>
      </c>
    </row>
    <row r="24" spans="2:10" ht="30" customHeight="1">
      <c r="B24" s="49" t="s">
        <v>10</v>
      </c>
      <c r="C24" s="50"/>
      <c r="D24" s="50"/>
      <c r="E24" s="16"/>
      <c r="F24" s="17"/>
      <c r="G24" s="16"/>
      <c r="H24" s="17"/>
      <c r="I24" s="18"/>
      <c r="J24" s="18"/>
    </row>
    <row r="25" spans="2:10" ht="30" customHeight="1">
      <c r="B25" s="51" t="s">
        <v>11</v>
      </c>
      <c r="C25" s="52"/>
      <c r="D25" s="53"/>
      <c r="E25" s="16"/>
      <c r="F25" s="17"/>
      <c r="G25" s="16"/>
      <c r="H25" s="17"/>
      <c r="I25" s="18"/>
      <c r="J25" s="18"/>
    </row>
    <row r="26" spans="2:10" ht="30" customHeight="1">
      <c r="B26" s="51" t="s">
        <v>2</v>
      </c>
      <c r="C26" s="52"/>
      <c r="D26" s="53"/>
      <c r="E26" s="16"/>
      <c r="F26" s="17"/>
      <c r="G26" s="16"/>
      <c r="H26" s="17"/>
      <c r="I26" s="18"/>
      <c r="J26" s="18"/>
    </row>
  </sheetData>
  <sheetProtection/>
  <mergeCells count="13">
    <mergeCell ref="B23:D23"/>
    <mergeCell ref="B3:C3"/>
    <mergeCell ref="B24:D24"/>
    <mergeCell ref="B26:D26"/>
    <mergeCell ref="B25:D25"/>
    <mergeCell ref="B7:J7"/>
    <mergeCell ref="B1:I1"/>
    <mergeCell ref="B5:B6"/>
    <mergeCell ref="E5:F5"/>
    <mergeCell ref="G5:H5"/>
    <mergeCell ref="I5:J5"/>
    <mergeCell ref="C5:C6"/>
    <mergeCell ref="D5:D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16"/>
  </sheetPr>
  <dimension ref="B1:M26"/>
  <sheetViews>
    <sheetView showGridLines="0" zoomScale="70" zoomScaleNormal="70" zoomScalePageLayoutView="0" workbookViewId="0" topLeftCell="A22">
      <selection activeCell="E11" sqref="E11"/>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3" spans="2:10" ht="29.25" customHeight="1">
      <c r="B3" s="48" t="s">
        <v>0</v>
      </c>
      <c r="C3" s="48"/>
      <c r="D3" s="5" t="s">
        <v>105</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96</v>
      </c>
      <c r="C7" s="55"/>
      <c r="D7" s="55"/>
      <c r="E7" s="55"/>
      <c r="F7" s="55"/>
      <c r="G7" s="55"/>
      <c r="H7" s="55"/>
      <c r="I7" s="55"/>
      <c r="J7" s="56"/>
    </row>
    <row r="8" spans="2:10" ht="49.5" customHeight="1">
      <c r="B8" s="11" t="s">
        <v>18</v>
      </c>
      <c r="C8" s="11" t="s">
        <v>19</v>
      </c>
      <c r="D8" s="22" t="s">
        <v>224</v>
      </c>
      <c r="E8" s="1">
        <v>0</v>
      </c>
      <c r="F8" s="1">
        <f>ROUND((E8/$M$9),4)*100</f>
        <v>0</v>
      </c>
      <c r="G8" s="1">
        <v>0</v>
      </c>
      <c r="H8" s="1">
        <v>0</v>
      </c>
      <c r="I8" s="1">
        <f aca="true" t="shared" si="0" ref="I8:J11">E8+G8</f>
        <v>0</v>
      </c>
      <c r="J8" s="1">
        <f t="shared" si="0"/>
        <v>0</v>
      </c>
    </row>
    <row r="9" spans="2:13" ht="49.5" customHeight="1">
      <c r="B9" s="11" t="s">
        <v>18</v>
      </c>
      <c r="C9" s="11" t="s">
        <v>20</v>
      </c>
      <c r="D9" s="22" t="s">
        <v>225</v>
      </c>
      <c r="E9" s="1">
        <v>400000</v>
      </c>
      <c r="F9" s="1">
        <f>ROUND((E9/$M$9),4)*100</f>
        <v>1.66</v>
      </c>
      <c r="G9" s="1">
        <v>0</v>
      </c>
      <c r="H9" s="1">
        <v>0</v>
      </c>
      <c r="I9" s="1">
        <f t="shared" si="0"/>
        <v>400000</v>
      </c>
      <c r="J9" s="1">
        <f t="shared" si="0"/>
        <v>1.66</v>
      </c>
      <c r="M9" s="3">
        <f>'Kurumsal Yapı'!M7</f>
        <v>24157000</v>
      </c>
    </row>
    <row r="10" spans="2:10" ht="49.5" customHeight="1">
      <c r="B10" s="11" t="s">
        <v>21</v>
      </c>
      <c r="C10" s="11" t="s">
        <v>23</v>
      </c>
      <c r="D10" s="22" t="s">
        <v>67</v>
      </c>
      <c r="E10" s="1">
        <v>50000</v>
      </c>
      <c r="F10" s="1">
        <f>ROUND((E10/$M$9),4)*100</f>
        <v>0.21</v>
      </c>
      <c r="G10" s="1">
        <v>0</v>
      </c>
      <c r="H10" s="1">
        <v>0</v>
      </c>
      <c r="I10" s="1">
        <f>E10+G10</f>
        <v>50000</v>
      </c>
      <c r="J10" s="1">
        <f>F10+H10</f>
        <v>0.21</v>
      </c>
    </row>
    <row r="11" spans="2:10" ht="49.5" customHeight="1">
      <c r="B11" s="11"/>
      <c r="C11" s="11"/>
      <c r="D11" s="22"/>
      <c r="E11" s="1"/>
      <c r="F11" s="1"/>
      <c r="G11" s="1"/>
      <c r="H11" s="1"/>
      <c r="I11" s="1"/>
      <c r="J11" s="1"/>
    </row>
    <row r="12" spans="2:10" ht="49.5" customHeight="1">
      <c r="B12" s="30"/>
      <c r="C12" s="30"/>
      <c r="D12" s="22"/>
      <c r="E12" s="1"/>
      <c r="F12" s="1"/>
      <c r="G12" s="1"/>
      <c r="H12" s="1"/>
      <c r="I12" s="1"/>
      <c r="J12" s="1"/>
    </row>
    <row r="13" spans="2:10" ht="49.5" customHeight="1">
      <c r="B13" s="30"/>
      <c r="C13" s="30"/>
      <c r="D13" s="22"/>
      <c r="E13" s="1"/>
      <c r="F13" s="1"/>
      <c r="G13" s="1"/>
      <c r="H13" s="1"/>
      <c r="I13" s="1"/>
      <c r="J13" s="1"/>
    </row>
    <row r="14" spans="2:10" ht="49.5" customHeight="1">
      <c r="B14" s="30"/>
      <c r="C14" s="30"/>
      <c r="D14" s="22"/>
      <c r="E14" s="1"/>
      <c r="F14" s="1"/>
      <c r="G14" s="1"/>
      <c r="H14" s="1"/>
      <c r="I14" s="1"/>
      <c r="J14" s="1"/>
    </row>
    <row r="15" spans="2:10" ht="49.5" customHeight="1">
      <c r="B15" s="30"/>
      <c r="C15" s="30"/>
      <c r="D15" s="22"/>
      <c r="E15" s="1"/>
      <c r="F15" s="1"/>
      <c r="G15" s="1"/>
      <c r="H15" s="1"/>
      <c r="I15" s="1"/>
      <c r="J15" s="1"/>
    </row>
    <row r="16" spans="2:10" ht="49.5" customHeight="1">
      <c r="B16" s="30"/>
      <c r="C16" s="30"/>
      <c r="D16" s="22"/>
      <c r="E16" s="1"/>
      <c r="F16" s="1"/>
      <c r="G16" s="1"/>
      <c r="H16" s="1"/>
      <c r="I16" s="1"/>
      <c r="J16" s="1"/>
    </row>
    <row r="17" spans="2:10" ht="49.5" customHeight="1">
      <c r="B17" s="30"/>
      <c r="C17" s="30"/>
      <c r="D17" s="22"/>
      <c r="E17" s="1"/>
      <c r="F17" s="1"/>
      <c r="G17" s="1"/>
      <c r="H17" s="1"/>
      <c r="I17" s="1"/>
      <c r="J17" s="1"/>
    </row>
    <row r="18" spans="2:10" ht="49.5" customHeight="1">
      <c r="B18" s="30"/>
      <c r="C18" s="30"/>
      <c r="D18" s="22"/>
      <c r="E18" s="1"/>
      <c r="F18" s="1"/>
      <c r="G18" s="1"/>
      <c r="H18" s="1"/>
      <c r="I18" s="1"/>
      <c r="J18" s="1"/>
    </row>
    <row r="19" spans="2:10" ht="49.5" customHeight="1">
      <c r="B19" s="30"/>
      <c r="C19" s="30"/>
      <c r="D19" s="22"/>
      <c r="E19" s="1"/>
      <c r="F19" s="1"/>
      <c r="G19" s="1"/>
      <c r="H19" s="1"/>
      <c r="I19" s="1"/>
      <c r="J19" s="1"/>
    </row>
    <row r="20" spans="2:10" ht="49.5" customHeight="1">
      <c r="B20" s="30"/>
      <c r="C20" s="33"/>
      <c r="D20" s="23"/>
      <c r="E20" s="15"/>
      <c r="F20" s="1"/>
      <c r="G20" s="15"/>
      <c r="H20" s="1"/>
      <c r="I20" s="2"/>
      <c r="J20" s="2"/>
    </row>
    <row r="21" spans="2:10" ht="49.5" customHeight="1">
      <c r="B21" s="30"/>
      <c r="C21" s="33"/>
      <c r="D21" s="23"/>
      <c r="E21" s="15"/>
      <c r="F21" s="1"/>
      <c r="G21" s="15"/>
      <c r="H21" s="1"/>
      <c r="I21" s="2"/>
      <c r="J21" s="2"/>
    </row>
    <row r="22" spans="2:10" ht="49.5" customHeight="1">
      <c r="B22" s="30"/>
      <c r="C22" s="33"/>
      <c r="D22" s="23"/>
      <c r="E22" s="15"/>
      <c r="F22" s="1"/>
      <c r="G22" s="15"/>
      <c r="H22" s="1"/>
      <c r="I22" s="2"/>
      <c r="J22" s="1"/>
    </row>
    <row r="23" spans="2:10" s="25" customFormat="1" ht="30" customHeight="1">
      <c r="B23" s="49" t="s">
        <v>3</v>
      </c>
      <c r="C23" s="68"/>
      <c r="D23" s="68"/>
      <c r="E23" s="24">
        <f aca="true" t="shared" si="1" ref="E23:J23">SUM(E8:E22)</f>
        <v>450000</v>
      </c>
      <c r="F23" s="24">
        <f t="shared" si="1"/>
        <v>1.8699999999999999</v>
      </c>
      <c r="G23" s="24">
        <f t="shared" si="1"/>
        <v>0</v>
      </c>
      <c r="H23" s="24">
        <f t="shared" si="1"/>
        <v>0</v>
      </c>
      <c r="I23" s="24">
        <f t="shared" si="1"/>
        <v>450000</v>
      </c>
      <c r="J23" s="29">
        <f t="shared" si="1"/>
        <v>1.8699999999999999</v>
      </c>
    </row>
    <row r="24" spans="2:10" ht="30" customHeight="1">
      <c r="B24" s="49" t="s">
        <v>10</v>
      </c>
      <c r="C24" s="50"/>
      <c r="D24" s="50"/>
      <c r="E24" s="16"/>
      <c r="F24" s="17"/>
      <c r="G24" s="16"/>
      <c r="H24" s="17"/>
      <c r="I24" s="18"/>
      <c r="J24" s="17"/>
    </row>
    <row r="25" spans="2:10" ht="30" customHeight="1">
      <c r="B25" s="51" t="s">
        <v>11</v>
      </c>
      <c r="C25" s="52"/>
      <c r="D25" s="53"/>
      <c r="E25" s="16"/>
      <c r="F25" s="17"/>
      <c r="G25" s="16"/>
      <c r="H25" s="17"/>
      <c r="I25" s="18"/>
      <c r="J25" s="18"/>
    </row>
    <row r="26" spans="2:10" ht="30" customHeight="1">
      <c r="B26" s="51" t="s">
        <v>2</v>
      </c>
      <c r="C26" s="52"/>
      <c r="D26" s="53"/>
      <c r="E26" s="16"/>
      <c r="F26" s="17"/>
      <c r="G26" s="16"/>
      <c r="H26" s="17"/>
      <c r="I26" s="18"/>
      <c r="J26" s="18"/>
    </row>
  </sheetData>
  <sheetProtection/>
  <mergeCells count="13">
    <mergeCell ref="B1:I1"/>
    <mergeCell ref="B5:B6"/>
    <mergeCell ref="E5:F5"/>
    <mergeCell ref="G5:H5"/>
    <mergeCell ref="I5:J5"/>
    <mergeCell ref="C5:C6"/>
    <mergeCell ref="D5:D6"/>
    <mergeCell ref="B23:D23"/>
    <mergeCell ref="B3:C3"/>
    <mergeCell ref="B24:D24"/>
    <mergeCell ref="B26:D26"/>
    <mergeCell ref="B25:D25"/>
    <mergeCell ref="B7:J7"/>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13"/>
  </sheetPr>
  <dimension ref="B1:M25"/>
  <sheetViews>
    <sheetView showGridLines="0" zoomScale="70" zoomScaleNormal="70" zoomScalePageLayoutView="0" workbookViewId="0" topLeftCell="A16">
      <selection activeCell="B8" sqref="B8:B9"/>
    </sheetView>
  </sheetViews>
  <sheetFormatPr defaultColWidth="9.00390625" defaultRowHeight="15.75" customHeight="1"/>
  <cols>
    <col min="1" max="1" width="3.125" style="3" customWidth="1"/>
    <col min="2" max="3" width="5.875" style="26"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3" spans="2:10" ht="29.25" customHeight="1">
      <c r="B3" s="67" t="s">
        <v>0</v>
      </c>
      <c r="C3" s="67"/>
      <c r="D3" s="5" t="s">
        <v>52</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95</v>
      </c>
      <c r="C7" s="55"/>
      <c r="D7" s="55"/>
      <c r="E7" s="55"/>
      <c r="F7" s="55"/>
      <c r="G7" s="55"/>
      <c r="H7" s="55"/>
      <c r="I7" s="55"/>
      <c r="J7" s="56"/>
    </row>
    <row r="8" spans="2:13" ht="75.75" customHeight="1">
      <c r="B8" s="11" t="s">
        <v>18</v>
      </c>
      <c r="C8" s="11" t="s">
        <v>19</v>
      </c>
      <c r="D8" s="22" t="s">
        <v>15</v>
      </c>
      <c r="E8" s="1">
        <v>0</v>
      </c>
      <c r="F8" s="1">
        <f>ROUND((E8/$M$8),4)*100</f>
        <v>0</v>
      </c>
      <c r="G8" s="1">
        <v>0</v>
      </c>
      <c r="H8" s="1">
        <v>0</v>
      </c>
      <c r="I8" s="1">
        <f>E8+G8</f>
        <v>0</v>
      </c>
      <c r="J8" s="1">
        <f>F8+H8</f>
        <v>0</v>
      </c>
      <c r="M8" s="3">
        <f>'Kurumsal Yapı'!M7</f>
        <v>24157000</v>
      </c>
    </row>
    <row r="9" spans="2:10" ht="49.5" customHeight="1">
      <c r="B9" s="44" t="s">
        <v>18</v>
      </c>
      <c r="C9" s="11" t="s">
        <v>20</v>
      </c>
      <c r="D9" s="22" t="s">
        <v>226</v>
      </c>
      <c r="E9" s="1">
        <v>50000</v>
      </c>
      <c r="F9" s="1">
        <f>ROUND((E9/$M$8),4)*100</f>
        <v>0.21</v>
      </c>
      <c r="G9" s="1">
        <v>0</v>
      </c>
      <c r="H9" s="1">
        <v>0</v>
      </c>
      <c r="I9" s="1">
        <f>E9+G9</f>
        <v>50000</v>
      </c>
      <c r="J9" s="1">
        <f>F9+H9</f>
        <v>0.21</v>
      </c>
    </row>
    <row r="10" spans="2:10" ht="49.5" customHeight="1">
      <c r="B10" s="30"/>
      <c r="C10" s="31"/>
      <c r="D10" s="22"/>
      <c r="E10" s="1"/>
      <c r="F10" s="1"/>
      <c r="G10" s="1"/>
      <c r="H10" s="1"/>
      <c r="I10" s="1"/>
      <c r="J10" s="1"/>
    </row>
    <row r="11" spans="2:10" ht="49.5" customHeight="1">
      <c r="B11" s="30"/>
      <c r="C11" s="31"/>
      <c r="D11" s="22"/>
      <c r="E11" s="1"/>
      <c r="F11" s="1"/>
      <c r="G11" s="1"/>
      <c r="H11" s="1"/>
      <c r="I11" s="1"/>
      <c r="J11" s="1"/>
    </row>
    <row r="12" spans="2:10" ht="49.5" customHeight="1">
      <c r="B12" s="30"/>
      <c r="C12" s="31"/>
      <c r="D12" s="22"/>
      <c r="E12" s="1"/>
      <c r="F12" s="1"/>
      <c r="G12" s="1"/>
      <c r="H12" s="1"/>
      <c r="I12" s="1"/>
      <c r="J12" s="1"/>
    </row>
    <row r="13" spans="2:10" ht="49.5" customHeight="1">
      <c r="B13" s="30"/>
      <c r="C13" s="31"/>
      <c r="D13" s="22"/>
      <c r="E13" s="1"/>
      <c r="F13" s="1"/>
      <c r="G13" s="1"/>
      <c r="H13" s="1"/>
      <c r="I13" s="1"/>
      <c r="J13" s="1"/>
    </row>
    <row r="14" spans="2:10" ht="49.5" customHeight="1">
      <c r="B14" s="30"/>
      <c r="C14" s="31"/>
      <c r="D14" s="22"/>
      <c r="E14" s="1"/>
      <c r="F14" s="1"/>
      <c r="G14" s="1"/>
      <c r="H14" s="1"/>
      <c r="I14" s="1"/>
      <c r="J14" s="1"/>
    </row>
    <row r="15" spans="2:10" ht="49.5" customHeight="1">
      <c r="B15" s="30"/>
      <c r="C15" s="31"/>
      <c r="D15" s="22"/>
      <c r="E15" s="1"/>
      <c r="F15" s="1"/>
      <c r="G15" s="1"/>
      <c r="H15" s="1"/>
      <c r="I15" s="1"/>
      <c r="J15" s="1"/>
    </row>
    <row r="16" spans="2:10" ht="49.5" customHeight="1">
      <c r="B16" s="30"/>
      <c r="C16" s="31"/>
      <c r="D16" s="22"/>
      <c r="E16" s="1"/>
      <c r="F16" s="1"/>
      <c r="G16" s="1"/>
      <c r="H16" s="1"/>
      <c r="I16" s="1"/>
      <c r="J16" s="1"/>
    </row>
    <row r="17" spans="2:10" ht="49.5" customHeight="1">
      <c r="B17" s="30"/>
      <c r="C17" s="31"/>
      <c r="D17" s="22"/>
      <c r="E17" s="1"/>
      <c r="F17" s="1"/>
      <c r="G17" s="1"/>
      <c r="H17" s="1"/>
      <c r="I17" s="1"/>
      <c r="J17" s="1"/>
    </row>
    <row r="18" spans="2:10" ht="49.5" customHeight="1">
      <c r="B18" s="30"/>
      <c r="C18" s="31"/>
      <c r="D18" s="22"/>
      <c r="E18" s="1"/>
      <c r="F18" s="1"/>
      <c r="G18" s="1"/>
      <c r="H18" s="1"/>
      <c r="I18" s="1"/>
      <c r="J18" s="1"/>
    </row>
    <row r="19" spans="2:10" ht="49.5" customHeight="1">
      <c r="B19" s="30"/>
      <c r="C19" s="31"/>
      <c r="D19" s="22"/>
      <c r="E19" s="1"/>
      <c r="F19" s="1"/>
      <c r="G19" s="1"/>
      <c r="H19" s="1"/>
      <c r="I19" s="1"/>
      <c r="J19" s="1"/>
    </row>
    <row r="20" spans="2:10" ht="49.5" customHeight="1">
      <c r="B20" s="30"/>
      <c r="C20" s="32"/>
      <c r="D20" s="23"/>
      <c r="E20" s="15"/>
      <c r="F20" s="1"/>
      <c r="G20" s="15"/>
      <c r="H20" s="1"/>
      <c r="I20" s="2"/>
      <c r="J20" s="2"/>
    </row>
    <row r="21" spans="2:10" ht="49.5" customHeight="1">
      <c r="B21" s="30"/>
      <c r="C21" s="32"/>
      <c r="D21" s="23"/>
      <c r="E21" s="15"/>
      <c r="F21" s="1"/>
      <c r="G21" s="15"/>
      <c r="H21" s="1"/>
      <c r="I21" s="2"/>
      <c r="J21" s="2"/>
    </row>
    <row r="22" spans="2:10" s="21" customFormat="1" ht="30" customHeight="1">
      <c r="B22" s="46" t="s">
        <v>3</v>
      </c>
      <c r="C22" s="47"/>
      <c r="D22" s="47"/>
      <c r="E22" s="19">
        <f aca="true" t="shared" si="0" ref="E22:J22">SUM(E8:E21)</f>
        <v>50000</v>
      </c>
      <c r="F22" s="19">
        <f t="shared" si="0"/>
        <v>0.21</v>
      </c>
      <c r="G22" s="19">
        <f t="shared" si="0"/>
        <v>0</v>
      </c>
      <c r="H22" s="19">
        <f t="shared" si="0"/>
        <v>0</v>
      </c>
      <c r="I22" s="19">
        <f t="shared" si="0"/>
        <v>50000</v>
      </c>
      <c r="J22" s="19">
        <f t="shared" si="0"/>
        <v>0.21</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1:I1"/>
    <mergeCell ref="B5:B6"/>
    <mergeCell ref="E5:F5"/>
    <mergeCell ref="G5:H5"/>
    <mergeCell ref="I5:J5"/>
    <mergeCell ref="C5:C6"/>
    <mergeCell ref="D5:D6"/>
    <mergeCell ref="B22:D22"/>
    <mergeCell ref="B3:C3"/>
    <mergeCell ref="B23:D23"/>
    <mergeCell ref="B25:D25"/>
    <mergeCell ref="B24:D24"/>
    <mergeCell ref="B7:J7"/>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indexed="15"/>
  </sheetPr>
  <dimension ref="B1:M26"/>
  <sheetViews>
    <sheetView showGridLines="0" zoomScale="70" zoomScaleNormal="70" zoomScalePageLayoutView="0" workbookViewId="0" topLeftCell="A19">
      <selection activeCell="E8" sqref="E8"/>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3" spans="2:10" ht="29.25" customHeight="1">
      <c r="B3" s="48" t="s">
        <v>0</v>
      </c>
      <c r="C3" s="48"/>
      <c r="D3" s="70" t="s">
        <v>105</v>
      </c>
      <c r="E3" s="71"/>
      <c r="F3" s="71"/>
      <c r="G3" s="71"/>
      <c r="H3" s="71"/>
      <c r="I3" s="71"/>
      <c r="J3" s="72"/>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94</v>
      </c>
      <c r="C7" s="55"/>
      <c r="D7" s="55"/>
      <c r="E7" s="55"/>
      <c r="F7" s="55"/>
      <c r="G7" s="55"/>
      <c r="H7" s="55"/>
      <c r="I7" s="55"/>
      <c r="J7" s="56"/>
    </row>
    <row r="8" spans="2:13" ht="49.5" customHeight="1">
      <c r="B8" s="11" t="s">
        <v>18</v>
      </c>
      <c r="C8" s="11" t="s">
        <v>19</v>
      </c>
      <c r="D8" s="22" t="s">
        <v>227</v>
      </c>
      <c r="E8" s="1">
        <v>0</v>
      </c>
      <c r="F8" s="1">
        <f>ROUND((E8/$M$8),4)*100</f>
        <v>0</v>
      </c>
      <c r="G8" s="1">
        <v>0</v>
      </c>
      <c r="H8" s="1">
        <v>0</v>
      </c>
      <c r="I8" s="1">
        <f aca="true" t="shared" si="0" ref="I8:J10">E8+G8</f>
        <v>0</v>
      </c>
      <c r="J8" s="1">
        <f t="shared" si="0"/>
        <v>0</v>
      </c>
      <c r="M8" s="3">
        <f>'Kurumsal Yapı'!M7</f>
        <v>24157000</v>
      </c>
    </row>
    <row r="9" spans="2:10" ht="49.5" customHeight="1">
      <c r="B9" s="11" t="s">
        <v>21</v>
      </c>
      <c r="C9" s="11" t="s">
        <v>22</v>
      </c>
      <c r="D9" s="22" t="s">
        <v>14</v>
      </c>
      <c r="E9" s="1">
        <v>200000</v>
      </c>
      <c r="F9" s="1">
        <f>ROUND((E9/$M$8),4)*100</f>
        <v>0.83</v>
      </c>
      <c r="G9" s="1">
        <v>0</v>
      </c>
      <c r="H9" s="1">
        <v>0</v>
      </c>
      <c r="I9" s="1">
        <f t="shared" si="0"/>
        <v>200000</v>
      </c>
      <c r="J9" s="1">
        <f t="shared" si="0"/>
        <v>0.83</v>
      </c>
    </row>
    <row r="10" spans="2:10" ht="60" customHeight="1">
      <c r="B10" s="11" t="s">
        <v>21</v>
      </c>
      <c r="C10" s="11" t="s">
        <v>23</v>
      </c>
      <c r="D10" s="22" t="s">
        <v>228</v>
      </c>
      <c r="E10" s="1">
        <v>0</v>
      </c>
      <c r="F10" s="1">
        <f>ROUND((E10/$M$8),4)*100</f>
        <v>0</v>
      </c>
      <c r="G10" s="1">
        <v>0</v>
      </c>
      <c r="H10" s="1">
        <v>0</v>
      </c>
      <c r="I10" s="1">
        <f t="shared" si="0"/>
        <v>0</v>
      </c>
      <c r="J10" s="1">
        <f t="shared" si="0"/>
        <v>0</v>
      </c>
    </row>
    <row r="11" spans="2:10" ht="49.5" customHeight="1">
      <c r="B11" s="11"/>
      <c r="C11" s="11"/>
      <c r="D11" s="22"/>
      <c r="E11" s="1"/>
      <c r="F11" s="1"/>
      <c r="G11" s="1"/>
      <c r="H11" s="1"/>
      <c r="I11" s="1"/>
      <c r="J11" s="1"/>
    </row>
    <row r="12" spans="2:10" ht="49.5" customHeight="1">
      <c r="B12" s="11"/>
      <c r="C12" s="11"/>
      <c r="D12" s="22"/>
      <c r="E12" s="1"/>
      <c r="F12" s="1"/>
      <c r="G12" s="1"/>
      <c r="H12" s="1"/>
      <c r="I12" s="1"/>
      <c r="J12" s="1"/>
    </row>
    <row r="13" spans="2:10" ht="49.5" customHeight="1">
      <c r="B13" s="30"/>
      <c r="C13" s="30"/>
      <c r="D13" s="22"/>
      <c r="E13" s="1"/>
      <c r="F13" s="1"/>
      <c r="G13" s="1"/>
      <c r="H13" s="1"/>
      <c r="I13" s="1"/>
      <c r="J13" s="1"/>
    </row>
    <row r="14" spans="2:10" ht="49.5" customHeight="1">
      <c r="B14" s="30"/>
      <c r="C14" s="30"/>
      <c r="D14" s="22"/>
      <c r="E14" s="1"/>
      <c r="F14" s="1"/>
      <c r="G14" s="1"/>
      <c r="H14" s="1"/>
      <c r="I14" s="1"/>
      <c r="J14" s="1"/>
    </row>
    <row r="15" spans="2:10" ht="49.5" customHeight="1">
      <c r="B15" s="30"/>
      <c r="C15" s="30"/>
      <c r="D15" s="22"/>
      <c r="E15" s="1"/>
      <c r="F15" s="1"/>
      <c r="G15" s="1"/>
      <c r="H15" s="1"/>
      <c r="I15" s="1"/>
      <c r="J15" s="1"/>
    </row>
    <row r="16" spans="2:10" ht="49.5" customHeight="1">
      <c r="B16" s="30"/>
      <c r="C16" s="30"/>
      <c r="D16" s="22"/>
      <c r="E16" s="1"/>
      <c r="F16" s="1"/>
      <c r="G16" s="1"/>
      <c r="H16" s="1"/>
      <c r="I16" s="1"/>
      <c r="J16" s="1"/>
    </row>
    <row r="17" spans="2:10" ht="49.5" customHeight="1">
      <c r="B17" s="30"/>
      <c r="C17" s="30"/>
      <c r="D17" s="22"/>
      <c r="E17" s="1"/>
      <c r="F17" s="1"/>
      <c r="G17" s="1"/>
      <c r="H17" s="1"/>
      <c r="I17" s="1"/>
      <c r="J17" s="1"/>
    </row>
    <row r="18" spans="2:10" ht="49.5" customHeight="1">
      <c r="B18" s="30"/>
      <c r="C18" s="30"/>
      <c r="D18" s="22"/>
      <c r="E18" s="1"/>
      <c r="F18" s="1"/>
      <c r="G18" s="1"/>
      <c r="H18" s="1"/>
      <c r="I18" s="1"/>
      <c r="J18" s="1"/>
    </row>
    <row r="19" spans="2:10" ht="49.5" customHeight="1">
      <c r="B19" s="30"/>
      <c r="C19" s="30"/>
      <c r="D19" s="22"/>
      <c r="E19" s="1"/>
      <c r="F19" s="1"/>
      <c r="G19" s="1"/>
      <c r="H19" s="1"/>
      <c r="I19" s="1"/>
      <c r="J19" s="1"/>
    </row>
    <row r="20" spans="2:10" ht="49.5" customHeight="1">
      <c r="B20" s="30"/>
      <c r="C20" s="30"/>
      <c r="D20" s="22"/>
      <c r="E20" s="1"/>
      <c r="F20" s="1"/>
      <c r="G20" s="1"/>
      <c r="H20" s="1"/>
      <c r="I20" s="1"/>
      <c r="J20" s="1"/>
    </row>
    <row r="21" spans="2:10" ht="49.5" customHeight="1">
      <c r="B21" s="30"/>
      <c r="C21" s="33"/>
      <c r="D21" s="23"/>
      <c r="E21" s="15"/>
      <c r="F21" s="1"/>
      <c r="G21" s="15"/>
      <c r="H21" s="1"/>
      <c r="I21" s="2"/>
      <c r="J21" s="2"/>
    </row>
    <row r="22" spans="2:10" ht="49.5" customHeight="1">
      <c r="B22" s="30"/>
      <c r="C22" s="33"/>
      <c r="D22" s="23"/>
      <c r="E22" s="15"/>
      <c r="F22" s="1"/>
      <c r="G22" s="15"/>
      <c r="H22" s="1"/>
      <c r="I22" s="2"/>
      <c r="J22" s="2"/>
    </row>
    <row r="23" spans="2:10" s="25" customFormat="1" ht="30" customHeight="1">
      <c r="B23" s="49" t="s">
        <v>3</v>
      </c>
      <c r="C23" s="68"/>
      <c r="D23" s="68"/>
      <c r="E23" s="24">
        <f aca="true" t="shared" si="1" ref="E23:J23">SUM(E8:E22)</f>
        <v>200000</v>
      </c>
      <c r="F23" s="24">
        <f t="shared" si="1"/>
        <v>0.83</v>
      </c>
      <c r="G23" s="24">
        <f t="shared" si="1"/>
        <v>0</v>
      </c>
      <c r="H23" s="24">
        <f t="shared" si="1"/>
        <v>0</v>
      </c>
      <c r="I23" s="24">
        <f t="shared" si="1"/>
        <v>200000</v>
      </c>
      <c r="J23" s="29">
        <f t="shared" si="1"/>
        <v>0.83</v>
      </c>
    </row>
    <row r="24" spans="2:10" ht="30" customHeight="1">
      <c r="B24" s="49" t="s">
        <v>10</v>
      </c>
      <c r="C24" s="50"/>
      <c r="D24" s="50"/>
      <c r="E24" s="16"/>
      <c r="F24" s="17"/>
      <c r="G24" s="16"/>
      <c r="H24" s="17"/>
      <c r="I24" s="18"/>
      <c r="J24" s="18"/>
    </row>
    <row r="25" spans="2:10" ht="30" customHeight="1">
      <c r="B25" s="51" t="s">
        <v>11</v>
      </c>
      <c r="C25" s="52"/>
      <c r="D25" s="53"/>
      <c r="E25" s="16"/>
      <c r="F25" s="17"/>
      <c r="G25" s="16"/>
      <c r="H25" s="17"/>
      <c r="I25" s="18"/>
      <c r="J25" s="18"/>
    </row>
    <row r="26" spans="2:10" ht="30" customHeight="1">
      <c r="B26" s="51" t="s">
        <v>2</v>
      </c>
      <c r="C26" s="52"/>
      <c r="D26" s="53"/>
      <c r="E26" s="16"/>
      <c r="F26" s="17"/>
      <c r="G26" s="16"/>
      <c r="H26" s="17"/>
      <c r="I26" s="18"/>
      <c r="J26" s="18"/>
    </row>
  </sheetData>
  <sheetProtection/>
  <mergeCells count="14">
    <mergeCell ref="B23:D23"/>
    <mergeCell ref="B3:C3"/>
    <mergeCell ref="B24:D24"/>
    <mergeCell ref="B26:D26"/>
    <mergeCell ref="B25:D25"/>
    <mergeCell ref="B7:J7"/>
    <mergeCell ref="B1:I1"/>
    <mergeCell ref="B5:B6"/>
    <mergeCell ref="E5:F5"/>
    <mergeCell ref="G5:H5"/>
    <mergeCell ref="I5:J5"/>
    <mergeCell ref="C5:C6"/>
    <mergeCell ref="D5:D6"/>
    <mergeCell ref="D3:J3"/>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indexed="14"/>
  </sheetPr>
  <dimension ref="B1:M25"/>
  <sheetViews>
    <sheetView showGridLines="0" zoomScale="75" zoomScaleNormal="75" zoomScalePageLayoutView="0" workbookViewId="0" topLeftCell="A19">
      <selection activeCell="C7" sqref="C7"/>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1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64</v>
      </c>
      <c r="C6" s="55"/>
      <c r="D6" s="55"/>
      <c r="E6" s="55"/>
      <c r="F6" s="55"/>
      <c r="G6" s="55"/>
      <c r="H6" s="55"/>
      <c r="I6" s="55"/>
      <c r="J6" s="56"/>
    </row>
    <row r="7" spans="2:13" ht="49.5" customHeight="1">
      <c r="B7" s="11" t="s">
        <v>18</v>
      </c>
      <c r="C7" s="11" t="s">
        <v>19</v>
      </c>
      <c r="D7" s="22" t="s">
        <v>229</v>
      </c>
      <c r="E7" s="1">
        <v>0</v>
      </c>
      <c r="F7" s="1">
        <f>ROUND((E7/$M$7),4)*100</f>
        <v>0</v>
      </c>
      <c r="G7" s="1">
        <v>0</v>
      </c>
      <c r="H7" s="1">
        <v>0</v>
      </c>
      <c r="I7" s="1">
        <f aca="true" t="shared" si="0" ref="I7:J10">E7+G7</f>
        <v>0</v>
      </c>
      <c r="J7" s="1">
        <f t="shared" si="0"/>
        <v>0</v>
      </c>
      <c r="M7" s="3">
        <f>'Kurumsal Yapı'!M7</f>
        <v>24157000</v>
      </c>
    </row>
    <row r="8" spans="2:10" ht="49.5" customHeight="1">
      <c r="B8" s="11" t="s">
        <v>18</v>
      </c>
      <c r="C8" s="11" t="s">
        <v>20</v>
      </c>
      <c r="D8" s="22" t="s">
        <v>63</v>
      </c>
      <c r="E8" s="1">
        <v>0</v>
      </c>
      <c r="F8" s="1">
        <f>ROUND((E8/$M$7),4)*100</f>
        <v>0</v>
      </c>
      <c r="G8" s="1">
        <v>0</v>
      </c>
      <c r="H8" s="1">
        <v>0</v>
      </c>
      <c r="I8" s="1">
        <f t="shared" si="0"/>
        <v>0</v>
      </c>
      <c r="J8" s="1">
        <f t="shared" si="0"/>
        <v>0</v>
      </c>
    </row>
    <row r="9" spans="2:10" ht="49.5" customHeight="1">
      <c r="B9" s="11" t="s">
        <v>21</v>
      </c>
      <c r="C9" s="11" t="s">
        <v>22</v>
      </c>
      <c r="D9" s="22" t="s">
        <v>230</v>
      </c>
      <c r="E9" s="1">
        <v>0</v>
      </c>
      <c r="F9" s="1">
        <f>ROUND((E9/$M$7),4)*100</f>
        <v>0</v>
      </c>
      <c r="G9" s="1">
        <v>0</v>
      </c>
      <c r="H9" s="1">
        <v>0</v>
      </c>
      <c r="I9" s="1">
        <f t="shared" si="0"/>
        <v>0</v>
      </c>
      <c r="J9" s="1">
        <f t="shared" si="0"/>
        <v>0</v>
      </c>
    </row>
    <row r="10" spans="2:10" ht="49.5" customHeight="1">
      <c r="B10" s="11" t="s">
        <v>21</v>
      </c>
      <c r="C10" s="11" t="s">
        <v>23</v>
      </c>
      <c r="D10" s="22" t="s">
        <v>231</v>
      </c>
      <c r="E10" s="1">
        <v>0</v>
      </c>
      <c r="F10" s="1">
        <f>ROUND((E10/$M$7),4)*100</f>
        <v>0</v>
      </c>
      <c r="G10" s="1">
        <v>0</v>
      </c>
      <c r="H10" s="1">
        <v>0</v>
      </c>
      <c r="I10" s="1">
        <f t="shared" si="0"/>
        <v>0</v>
      </c>
      <c r="J10" s="1">
        <f t="shared" si="0"/>
        <v>0</v>
      </c>
    </row>
    <row r="11" spans="2:10" ht="49.5" customHeight="1">
      <c r="B11" s="11" t="s">
        <v>21</v>
      </c>
      <c r="C11" s="11" t="s">
        <v>61</v>
      </c>
      <c r="D11" s="23" t="s">
        <v>232</v>
      </c>
      <c r="E11" s="1">
        <v>0</v>
      </c>
      <c r="F11" s="1">
        <f aca="true" t="shared" si="1" ref="F11:F16">ROUND((E11/$M$7),4)*100</f>
        <v>0</v>
      </c>
      <c r="G11" s="1">
        <v>0</v>
      </c>
      <c r="H11" s="1">
        <v>0</v>
      </c>
      <c r="I11" s="1">
        <f aca="true" t="shared" si="2" ref="I11:J16">E11+G11</f>
        <v>0</v>
      </c>
      <c r="J11" s="1">
        <f t="shared" si="2"/>
        <v>0</v>
      </c>
    </row>
    <row r="12" spans="2:10" ht="49.5" customHeight="1">
      <c r="B12" s="11" t="s">
        <v>24</v>
      </c>
      <c r="C12" s="13" t="s">
        <v>25</v>
      </c>
      <c r="D12" s="23" t="s">
        <v>233</v>
      </c>
      <c r="E12" s="1">
        <v>0</v>
      </c>
      <c r="F12" s="1">
        <f t="shared" si="1"/>
        <v>0</v>
      </c>
      <c r="G12" s="1">
        <v>0</v>
      </c>
      <c r="H12" s="1">
        <v>0</v>
      </c>
      <c r="I12" s="1">
        <f t="shared" si="2"/>
        <v>0</v>
      </c>
      <c r="J12" s="1">
        <f t="shared" si="2"/>
        <v>0</v>
      </c>
    </row>
    <row r="13" spans="2:10" ht="49.5" customHeight="1">
      <c r="B13" s="11" t="s">
        <v>24</v>
      </c>
      <c r="C13" s="13" t="s">
        <v>55</v>
      </c>
      <c r="D13" s="23" t="s">
        <v>235</v>
      </c>
      <c r="E13" s="1">
        <v>0</v>
      </c>
      <c r="F13" s="1">
        <f t="shared" si="1"/>
        <v>0</v>
      </c>
      <c r="G13" s="1">
        <v>0</v>
      </c>
      <c r="H13" s="1">
        <v>0</v>
      </c>
      <c r="I13" s="1">
        <f t="shared" si="2"/>
        <v>0</v>
      </c>
      <c r="J13" s="1">
        <f t="shared" si="2"/>
        <v>0</v>
      </c>
    </row>
    <row r="14" spans="2:10" ht="49.5" customHeight="1">
      <c r="B14" s="11" t="s">
        <v>24</v>
      </c>
      <c r="C14" s="13" t="s">
        <v>158</v>
      </c>
      <c r="D14" s="23" t="s">
        <v>237</v>
      </c>
      <c r="E14" s="1">
        <v>0</v>
      </c>
      <c r="F14" s="1">
        <f t="shared" si="1"/>
        <v>0</v>
      </c>
      <c r="G14" s="1">
        <v>0</v>
      </c>
      <c r="H14" s="1">
        <v>0</v>
      </c>
      <c r="I14" s="1">
        <f t="shared" si="2"/>
        <v>0</v>
      </c>
      <c r="J14" s="1">
        <f t="shared" si="2"/>
        <v>0</v>
      </c>
    </row>
    <row r="15" spans="2:10" ht="49.5" customHeight="1">
      <c r="B15" s="11" t="s">
        <v>24</v>
      </c>
      <c r="C15" s="13" t="s">
        <v>234</v>
      </c>
      <c r="D15" s="23" t="s">
        <v>238</v>
      </c>
      <c r="E15" s="1">
        <v>0</v>
      </c>
      <c r="F15" s="1">
        <f t="shared" si="1"/>
        <v>0</v>
      </c>
      <c r="G15" s="1">
        <v>0</v>
      </c>
      <c r="H15" s="1">
        <v>0</v>
      </c>
      <c r="I15" s="1">
        <f t="shared" si="2"/>
        <v>0</v>
      </c>
      <c r="J15" s="1">
        <f t="shared" si="2"/>
        <v>0</v>
      </c>
    </row>
    <row r="16" spans="2:10" ht="49.5" customHeight="1">
      <c r="B16" s="11" t="s">
        <v>24</v>
      </c>
      <c r="C16" s="13" t="s">
        <v>236</v>
      </c>
      <c r="D16" s="23" t="s">
        <v>239</v>
      </c>
      <c r="E16" s="1">
        <v>0</v>
      </c>
      <c r="F16" s="1">
        <f t="shared" si="1"/>
        <v>0</v>
      </c>
      <c r="G16" s="1">
        <v>0</v>
      </c>
      <c r="H16" s="1">
        <v>0</v>
      </c>
      <c r="I16" s="1">
        <f t="shared" si="2"/>
        <v>0</v>
      </c>
      <c r="J16" s="1">
        <f t="shared" si="2"/>
        <v>0</v>
      </c>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s="21" customFormat="1" ht="30" customHeight="1">
      <c r="B22" s="46" t="s">
        <v>3</v>
      </c>
      <c r="C22" s="47"/>
      <c r="D22" s="47"/>
      <c r="E22" s="19">
        <v>0</v>
      </c>
      <c r="F22" s="20">
        <v>0</v>
      </c>
      <c r="G22" s="19">
        <v>0</v>
      </c>
      <c r="H22" s="20">
        <v>0</v>
      </c>
      <c r="I22" s="27">
        <v>0</v>
      </c>
      <c r="J22" s="27">
        <v>0</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22:D22"/>
    <mergeCell ref="B2:C2"/>
    <mergeCell ref="B23:D23"/>
    <mergeCell ref="B25:D25"/>
    <mergeCell ref="B24:D24"/>
    <mergeCell ref="B6:J6"/>
    <mergeCell ref="B1:I1"/>
    <mergeCell ref="B4:B5"/>
    <mergeCell ref="E4:F4"/>
    <mergeCell ref="G4:H4"/>
    <mergeCell ref="I4:J4"/>
    <mergeCell ref="C4:C5"/>
    <mergeCell ref="D4:D5"/>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tabColor indexed="11"/>
  </sheetPr>
  <dimension ref="B1:M25"/>
  <sheetViews>
    <sheetView showGridLines="0" zoomScale="75" zoomScaleNormal="75" zoomScalePageLayoutView="0" workbookViewId="0" topLeftCell="A16">
      <selection activeCell="E10" sqref="E10"/>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1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93</v>
      </c>
      <c r="C6" s="55"/>
      <c r="D6" s="55"/>
      <c r="E6" s="55"/>
      <c r="F6" s="55"/>
      <c r="G6" s="55"/>
      <c r="H6" s="55"/>
      <c r="I6" s="55"/>
      <c r="J6" s="56"/>
    </row>
    <row r="7" spans="2:13" ht="49.5" customHeight="1">
      <c r="B7" s="11" t="s">
        <v>18</v>
      </c>
      <c r="C7" s="11" t="s">
        <v>19</v>
      </c>
      <c r="D7" s="22" t="s">
        <v>240</v>
      </c>
      <c r="E7" s="1">
        <v>80000</v>
      </c>
      <c r="F7" s="1">
        <f>ROUND((E7/$M$7),4)*100</f>
        <v>0.33</v>
      </c>
      <c r="G7" s="1">
        <v>0</v>
      </c>
      <c r="H7" s="1">
        <v>0</v>
      </c>
      <c r="I7" s="1">
        <f aca="true" t="shared" si="0" ref="I7:J10">E7+G7</f>
        <v>80000</v>
      </c>
      <c r="J7" s="1">
        <f t="shared" si="0"/>
        <v>0.33</v>
      </c>
      <c r="M7" s="3">
        <f>'Kurumsal Yapı'!M7</f>
        <v>24157000</v>
      </c>
    </row>
    <row r="8" spans="2:10" ht="49.5" customHeight="1">
      <c r="B8" s="11" t="s">
        <v>18</v>
      </c>
      <c r="C8" s="11" t="s">
        <v>20</v>
      </c>
      <c r="D8" s="22" t="s">
        <v>241</v>
      </c>
      <c r="E8" s="1">
        <v>20000</v>
      </c>
      <c r="F8" s="1">
        <f>ROUND((E8/$M$7),4)*100</f>
        <v>0.08</v>
      </c>
      <c r="G8" s="1">
        <v>0</v>
      </c>
      <c r="H8" s="1">
        <v>0</v>
      </c>
      <c r="I8" s="1">
        <f t="shared" si="0"/>
        <v>20000</v>
      </c>
      <c r="J8" s="1">
        <f t="shared" si="0"/>
        <v>0.08</v>
      </c>
    </row>
    <row r="9" spans="2:10" ht="49.5" customHeight="1">
      <c r="B9" s="11" t="s">
        <v>18</v>
      </c>
      <c r="C9" s="11" t="s">
        <v>33</v>
      </c>
      <c r="D9" s="22" t="s">
        <v>242</v>
      </c>
      <c r="E9" s="1">
        <v>50000</v>
      </c>
      <c r="F9" s="1">
        <f>ROUND((E9/$M$7),4)*100</f>
        <v>0.21</v>
      </c>
      <c r="G9" s="1">
        <v>0</v>
      </c>
      <c r="H9" s="1">
        <v>0</v>
      </c>
      <c r="I9" s="1">
        <f t="shared" si="0"/>
        <v>50000</v>
      </c>
      <c r="J9" s="1">
        <f t="shared" si="0"/>
        <v>0.21</v>
      </c>
    </row>
    <row r="10" spans="2:10" ht="49.5" customHeight="1">
      <c r="B10" s="11" t="s">
        <v>18</v>
      </c>
      <c r="C10" s="11" t="s">
        <v>60</v>
      </c>
      <c r="D10" s="22" t="s">
        <v>243</v>
      </c>
      <c r="E10" s="1">
        <v>25000</v>
      </c>
      <c r="F10" s="1">
        <f>ROUND((E10/$M$7),4)*100</f>
        <v>0.1</v>
      </c>
      <c r="G10" s="1">
        <v>0</v>
      </c>
      <c r="H10" s="1">
        <v>0</v>
      </c>
      <c r="I10" s="1">
        <f t="shared" si="0"/>
        <v>25000</v>
      </c>
      <c r="J10" s="1">
        <f t="shared" si="0"/>
        <v>0.1</v>
      </c>
    </row>
    <row r="11" spans="2:10" ht="49.5" customHeight="1">
      <c r="B11" s="11"/>
      <c r="C11" s="13"/>
      <c r="D11" s="23"/>
      <c r="E11" s="15"/>
      <c r="F11" s="1"/>
      <c r="G11" s="1"/>
      <c r="H11" s="1"/>
      <c r="I11" s="1"/>
      <c r="J11" s="1"/>
    </row>
    <row r="12" spans="2:10" ht="49.5" customHeight="1">
      <c r="B12" s="11"/>
      <c r="C12" s="13"/>
      <c r="D12" s="23"/>
      <c r="E12" s="15"/>
      <c r="F12" s="1"/>
      <c r="G12" s="15"/>
      <c r="H12" s="1"/>
      <c r="I12" s="2"/>
      <c r="J12" s="2"/>
    </row>
    <row r="13" spans="2:10" ht="49.5" customHeight="1">
      <c r="B13" s="11"/>
      <c r="C13" s="13"/>
      <c r="D13" s="23"/>
      <c r="E13" s="15"/>
      <c r="F13" s="1"/>
      <c r="G13" s="15"/>
      <c r="H13" s="1"/>
      <c r="I13" s="2"/>
      <c r="J13" s="2"/>
    </row>
    <row r="14" spans="2:10" ht="49.5" customHeight="1">
      <c r="B14" s="11"/>
      <c r="C14" s="13"/>
      <c r="D14" s="23"/>
      <c r="E14" s="15"/>
      <c r="F14" s="1"/>
      <c r="G14" s="15"/>
      <c r="H14" s="1"/>
      <c r="I14" s="2"/>
      <c r="J14" s="2"/>
    </row>
    <row r="15" spans="2:10" ht="49.5" customHeight="1">
      <c r="B15" s="11"/>
      <c r="C15" s="13"/>
      <c r="D15" s="23"/>
      <c r="E15" s="15"/>
      <c r="F15" s="1"/>
      <c r="G15" s="15"/>
      <c r="H15" s="1"/>
      <c r="I15" s="2"/>
      <c r="J15" s="2"/>
    </row>
    <row r="16" spans="2:10" ht="49.5" customHeight="1">
      <c r="B16" s="11"/>
      <c r="C16" s="13"/>
      <c r="D16" s="23"/>
      <c r="E16" s="15"/>
      <c r="F16" s="1"/>
      <c r="G16" s="15"/>
      <c r="H16" s="1"/>
      <c r="I16" s="2"/>
      <c r="J16" s="2"/>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s="21" customFormat="1" ht="30" customHeight="1">
      <c r="B22" s="46" t="s">
        <v>3</v>
      </c>
      <c r="C22" s="47"/>
      <c r="D22" s="47"/>
      <c r="E22" s="19">
        <f aca="true" t="shared" si="1" ref="E22:J22">SUM(E7:E21)</f>
        <v>175000</v>
      </c>
      <c r="F22" s="20">
        <f t="shared" si="1"/>
        <v>0.72</v>
      </c>
      <c r="G22" s="19">
        <f t="shared" si="1"/>
        <v>0</v>
      </c>
      <c r="H22" s="20">
        <f t="shared" si="1"/>
        <v>0</v>
      </c>
      <c r="I22" s="27">
        <f t="shared" si="1"/>
        <v>175000</v>
      </c>
      <c r="J22" s="27">
        <f t="shared" si="1"/>
        <v>0.72</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1:I1"/>
    <mergeCell ref="B4:B5"/>
    <mergeCell ref="E4:F4"/>
    <mergeCell ref="G4:H4"/>
    <mergeCell ref="I4:J4"/>
    <mergeCell ref="C4:C5"/>
    <mergeCell ref="D4:D5"/>
    <mergeCell ref="B22:D22"/>
    <mergeCell ref="B2:C2"/>
    <mergeCell ref="B23:D23"/>
    <mergeCell ref="B25:D25"/>
    <mergeCell ref="B24:D24"/>
    <mergeCell ref="B6:J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tabColor indexed="10"/>
  </sheetPr>
  <dimension ref="B1:M25"/>
  <sheetViews>
    <sheetView showGridLines="0" zoomScale="75" zoomScaleNormal="75" zoomScalePageLayoutView="0" workbookViewId="0" topLeftCell="A19">
      <selection activeCell="E17" sqref="E17"/>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1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92</v>
      </c>
      <c r="C6" s="55"/>
      <c r="D6" s="55"/>
      <c r="E6" s="55"/>
      <c r="F6" s="55"/>
      <c r="G6" s="55"/>
      <c r="H6" s="55"/>
      <c r="I6" s="55"/>
      <c r="J6" s="56"/>
    </row>
    <row r="7" spans="2:13" ht="49.5" customHeight="1">
      <c r="B7" s="11"/>
      <c r="C7" s="11" t="s">
        <v>19</v>
      </c>
      <c r="D7" s="22" t="s">
        <v>244</v>
      </c>
      <c r="E7" s="1">
        <v>10000</v>
      </c>
      <c r="F7" s="1">
        <f aca="true" t="shared" si="0" ref="F7:F16">ROUND((E7/$M$7),4)*100</f>
        <v>0.04</v>
      </c>
      <c r="G7" s="1">
        <v>0</v>
      </c>
      <c r="H7" s="1">
        <v>0</v>
      </c>
      <c r="I7" s="1">
        <f aca="true" t="shared" si="1" ref="I7:J10">E7+G7</f>
        <v>10000</v>
      </c>
      <c r="J7" s="1">
        <f t="shared" si="1"/>
        <v>0.04</v>
      </c>
      <c r="M7" s="3">
        <f>'Kurumsal Yapı'!M7</f>
        <v>24157000</v>
      </c>
    </row>
    <row r="8" spans="2:10" ht="49.5" customHeight="1">
      <c r="B8" s="11"/>
      <c r="C8" s="11" t="s">
        <v>20</v>
      </c>
      <c r="D8" s="22" t="s">
        <v>245</v>
      </c>
      <c r="E8" s="1">
        <v>10000</v>
      </c>
      <c r="F8" s="1">
        <f t="shared" si="0"/>
        <v>0.04</v>
      </c>
      <c r="G8" s="1">
        <v>0</v>
      </c>
      <c r="H8" s="1">
        <v>0</v>
      </c>
      <c r="I8" s="1">
        <f t="shared" si="1"/>
        <v>10000</v>
      </c>
      <c r="J8" s="1">
        <f t="shared" si="1"/>
        <v>0.04</v>
      </c>
    </row>
    <row r="9" spans="2:10" ht="49.5" customHeight="1">
      <c r="B9" s="11"/>
      <c r="C9" s="11" t="s">
        <v>33</v>
      </c>
      <c r="D9" s="22" t="s">
        <v>246</v>
      </c>
      <c r="E9" s="1">
        <v>10000</v>
      </c>
      <c r="F9" s="1">
        <f t="shared" si="0"/>
        <v>0.04</v>
      </c>
      <c r="G9" s="1">
        <v>0</v>
      </c>
      <c r="H9" s="1">
        <v>0</v>
      </c>
      <c r="I9" s="1">
        <f t="shared" si="1"/>
        <v>10000</v>
      </c>
      <c r="J9" s="1">
        <f t="shared" si="1"/>
        <v>0.04</v>
      </c>
    </row>
    <row r="10" spans="2:10" ht="49.5" customHeight="1">
      <c r="B10" s="11"/>
      <c r="C10" s="11" t="s">
        <v>60</v>
      </c>
      <c r="D10" s="22" t="s">
        <v>247</v>
      </c>
      <c r="E10" s="1">
        <v>15000</v>
      </c>
      <c r="F10" s="1">
        <f t="shared" si="0"/>
        <v>0.06</v>
      </c>
      <c r="G10" s="1">
        <v>0</v>
      </c>
      <c r="H10" s="1">
        <v>0</v>
      </c>
      <c r="I10" s="1">
        <f t="shared" si="1"/>
        <v>15000</v>
      </c>
      <c r="J10" s="1">
        <f t="shared" si="1"/>
        <v>0.06</v>
      </c>
    </row>
    <row r="11" spans="2:10" ht="49.5" customHeight="1">
      <c r="B11" s="11"/>
      <c r="C11" s="13" t="s">
        <v>25</v>
      </c>
      <c r="D11" s="23" t="s">
        <v>248</v>
      </c>
      <c r="E11" s="15">
        <v>45000</v>
      </c>
      <c r="F11" s="1">
        <f t="shared" si="0"/>
        <v>0.19</v>
      </c>
      <c r="G11" s="1">
        <v>0</v>
      </c>
      <c r="H11" s="1">
        <v>0</v>
      </c>
      <c r="I11" s="1">
        <f aca="true" t="shared" si="2" ref="I11:I16">E11+G11</f>
        <v>45000</v>
      </c>
      <c r="J11" s="1">
        <f aca="true" t="shared" si="3" ref="J11:J16">F11+H11</f>
        <v>0.19</v>
      </c>
    </row>
    <row r="12" spans="2:10" ht="49.5" customHeight="1">
      <c r="B12" s="11"/>
      <c r="C12" s="13" t="s">
        <v>55</v>
      </c>
      <c r="D12" s="23" t="s">
        <v>249</v>
      </c>
      <c r="E12" s="15">
        <v>20000</v>
      </c>
      <c r="F12" s="1">
        <f t="shared" si="0"/>
        <v>0.08</v>
      </c>
      <c r="G12" s="1">
        <v>0</v>
      </c>
      <c r="H12" s="1">
        <v>0</v>
      </c>
      <c r="I12" s="1">
        <f t="shared" si="2"/>
        <v>20000</v>
      </c>
      <c r="J12" s="1">
        <f t="shared" si="3"/>
        <v>0.08</v>
      </c>
    </row>
    <row r="13" spans="2:10" ht="49.5" customHeight="1">
      <c r="B13" s="11"/>
      <c r="C13" s="13" t="s">
        <v>29</v>
      </c>
      <c r="D13" s="23" t="s">
        <v>250</v>
      </c>
      <c r="E13" s="15">
        <v>50000</v>
      </c>
      <c r="F13" s="1">
        <f t="shared" si="0"/>
        <v>0.21</v>
      </c>
      <c r="G13" s="1">
        <v>0</v>
      </c>
      <c r="H13" s="1">
        <v>0</v>
      </c>
      <c r="I13" s="1">
        <f t="shared" si="2"/>
        <v>50000</v>
      </c>
      <c r="J13" s="1">
        <f t="shared" si="3"/>
        <v>0.21</v>
      </c>
    </row>
    <row r="14" spans="2:10" ht="49.5" customHeight="1">
      <c r="B14" s="11"/>
      <c r="C14" s="13" t="s">
        <v>40</v>
      </c>
      <c r="D14" s="23" t="s">
        <v>251</v>
      </c>
      <c r="E14" s="15">
        <v>0</v>
      </c>
      <c r="F14" s="1">
        <f t="shared" si="0"/>
        <v>0</v>
      </c>
      <c r="G14" s="1">
        <v>0</v>
      </c>
      <c r="H14" s="1">
        <v>0</v>
      </c>
      <c r="I14" s="1">
        <f t="shared" si="2"/>
        <v>0</v>
      </c>
      <c r="J14" s="1">
        <f t="shared" si="3"/>
        <v>0</v>
      </c>
    </row>
    <row r="15" spans="2:10" ht="49.5" customHeight="1">
      <c r="B15" s="11"/>
      <c r="C15" s="13" t="s">
        <v>75</v>
      </c>
      <c r="D15" s="23" t="s">
        <v>252</v>
      </c>
      <c r="E15" s="15">
        <v>50000</v>
      </c>
      <c r="F15" s="1">
        <f t="shared" si="0"/>
        <v>0.21</v>
      </c>
      <c r="G15" s="1">
        <v>0</v>
      </c>
      <c r="H15" s="1">
        <v>0</v>
      </c>
      <c r="I15" s="1">
        <f t="shared" si="2"/>
        <v>50000</v>
      </c>
      <c r="J15" s="1">
        <f t="shared" si="3"/>
        <v>0.21</v>
      </c>
    </row>
    <row r="16" spans="2:10" ht="49.5" customHeight="1">
      <c r="B16" s="11"/>
      <c r="C16" s="13" t="s">
        <v>187</v>
      </c>
      <c r="D16" s="23" t="s">
        <v>91</v>
      </c>
      <c r="E16" s="15">
        <v>0</v>
      </c>
      <c r="F16" s="1">
        <f t="shared" si="0"/>
        <v>0</v>
      </c>
      <c r="G16" s="1">
        <v>0</v>
      </c>
      <c r="H16" s="1">
        <v>0</v>
      </c>
      <c r="I16" s="1">
        <f t="shared" si="2"/>
        <v>0</v>
      </c>
      <c r="J16" s="1">
        <f t="shared" si="3"/>
        <v>0</v>
      </c>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s="21" customFormat="1" ht="30" customHeight="1">
      <c r="B22" s="46" t="s">
        <v>3</v>
      </c>
      <c r="C22" s="47"/>
      <c r="D22" s="47"/>
      <c r="E22" s="19">
        <f aca="true" t="shared" si="4" ref="E22:J22">SUM(E7:E21)</f>
        <v>210000</v>
      </c>
      <c r="F22" s="20">
        <f t="shared" si="4"/>
        <v>0.87</v>
      </c>
      <c r="G22" s="19">
        <f t="shared" si="4"/>
        <v>0</v>
      </c>
      <c r="H22" s="20">
        <f t="shared" si="4"/>
        <v>0</v>
      </c>
      <c r="I22" s="27">
        <f t="shared" si="4"/>
        <v>210000</v>
      </c>
      <c r="J22" s="27">
        <f t="shared" si="4"/>
        <v>0.87</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22:D22"/>
    <mergeCell ref="B2:C2"/>
    <mergeCell ref="B23:D23"/>
    <mergeCell ref="B25:D25"/>
    <mergeCell ref="B24:D24"/>
    <mergeCell ref="B6:J6"/>
    <mergeCell ref="B1:I1"/>
    <mergeCell ref="B4:B5"/>
    <mergeCell ref="E4:F4"/>
    <mergeCell ref="G4:H4"/>
    <mergeCell ref="I4:J4"/>
    <mergeCell ref="C4:C5"/>
    <mergeCell ref="D4:D5"/>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10"/>
  </sheetPr>
  <dimension ref="B1:M25"/>
  <sheetViews>
    <sheetView showGridLines="0" zoomScale="70" zoomScaleNormal="70" zoomScalePageLayoutView="0" workbookViewId="0" topLeftCell="A13">
      <selection activeCell="E11" sqref="E11"/>
    </sheetView>
  </sheetViews>
  <sheetFormatPr defaultColWidth="9.00390625" defaultRowHeight="15.75" customHeight="1"/>
  <cols>
    <col min="1" max="1" width="3.125" style="3" customWidth="1"/>
    <col min="2" max="2" width="5.875" style="26" customWidth="1"/>
    <col min="3"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2" spans="2:10" ht="24" customHeight="1">
      <c r="B2" s="67" t="s">
        <v>0</v>
      </c>
      <c r="C2" s="67"/>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62</v>
      </c>
      <c r="C6" s="55"/>
      <c r="D6" s="55"/>
      <c r="E6" s="55"/>
      <c r="F6" s="55"/>
      <c r="G6" s="55"/>
      <c r="H6" s="55"/>
      <c r="I6" s="55"/>
      <c r="J6" s="56"/>
    </row>
    <row r="7" spans="2:13" ht="49.5" customHeight="1">
      <c r="B7" s="11" t="s">
        <v>18</v>
      </c>
      <c r="C7" s="11" t="s">
        <v>19</v>
      </c>
      <c r="D7" s="22" t="s">
        <v>63</v>
      </c>
      <c r="E7" s="1">
        <v>0</v>
      </c>
      <c r="F7" s="1">
        <f aca="true" t="shared" si="0" ref="F7:F12">ROUND((E7/$M$7),4)*100</f>
        <v>0</v>
      </c>
      <c r="G7" s="1">
        <v>0</v>
      </c>
      <c r="H7" s="1">
        <v>0</v>
      </c>
      <c r="I7" s="1">
        <f aca="true" t="shared" si="1" ref="I7:J10">E7+G7</f>
        <v>0</v>
      </c>
      <c r="J7" s="1">
        <f t="shared" si="1"/>
        <v>0</v>
      </c>
      <c r="M7" s="3">
        <f>'Kurumsal Yapı'!M7</f>
        <v>24157000</v>
      </c>
    </row>
    <row r="8" spans="2:10" ht="49.5" customHeight="1">
      <c r="B8" s="11" t="s">
        <v>21</v>
      </c>
      <c r="C8" s="11" t="s">
        <v>22</v>
      </c>
      <c r="D8" s="22" t="s">
        <v>113</v>
      </c>
      <c r="E8" s="1">
        <v>0</v>
      </c>
      <c r="F8" s="1">
        <f t="shared" si="0"/>
        <v>0</v>
      </c>
      <c r="G8" s="1">
        <v>0</v>
      </c>
      <c r="H8" s="1">
        <v>0</v>
      </c>
      <c r="I8" s="1">
        <f t="shared" si="1"/>
        <v>0</v>
      </c>
      <c r="J8" s="1">
        <f t="shared" si="1"/>
        <v>0</v>
      </c>
    </row>
    <row r="9" spans="2:10" ht="49.5" customHeight="1">
      <c r="B9" s="11" t="s">
        <v>21</v>
      </c>
      <c r="C9" s="11" t="s">
        <v>23</v>
      </c>
      <c r="D9" s="22" t="s">
        <v>114</v>
      </c>
      <c r="E9" s="1">
        <v>30000</v>
      </c>
      <c r="F9" s="1">
        <f t="shared" si="0"/>
        <v>0.12</v>
      </c>
      <c r="G9" s="1">
        <v>0</v>
      </c>
      <c r="H9" s="1">
        <v>0</v>
      </c>
      <c r="I9" s="1">
        <f t="shared" si="1"/>
        <v>30000</v>
      </c>
      <c r="J9" s="1">
        <f t="shared" si="1"/>
        <v>0.12</v>
      </c>
    </row>
    <row r="10" spans="2:10" ht="57.75" customHeight="1">
      <c r="B10" s="11" t="s">
        <v>21</v>
      </c>
      <c r="C10" s="11" t="s">
        <v>61</v>
      </c>
      <c r="D10" s="22" t="s">
        <v>115</v>
      </c>
      <c r="E10" s="1">
        <v>0</v>
      </c>
      <c r="F10" s="1">
        <f t="shared" si="0"/>
        <v>0</v>
      </c>
      <c r="G10" s="1">
        <v>0</v>
      </c>
      <c r="H10" s="1">
        <v>0</v>
      </c>
      <c r="I10" s="1">
        <f t="shared" si="1"/>
        <v>0</v>
      </c>
      <c r="J10" s="1">
        <f t="shared" si="1"/>
        <v>0</v>
      </c>
    </row>
    <row r="11" spans="2:10" ht="54" customHeight="1">
      <c r="B11" s="11" t="s">
        <v>21</v>
      </c>
      <c r="C11" s="11" t="s">
        <v>118</v>
      </c>
      <c r="D11" s="23" t="s">
        <v>117</v>
      </c>
      <c r="E11" s="15">
        <v>10000</v>
      </c>
      <c r="F11" s="1">
        <f t="shared" si="0"/>
        <v>0.04</v>
      </c>
      <c r="G11" s="1">
        <v>0</v>
      </c>
      <c r="H11" s="1">
        <v>0</v>
      </c>
      <c r="I11" s="1">
        <f>E11+G11</f>
        <v>10000</v>
      </c>
      <c r="J11" s="1">
        <f>F11+H11</f>
        <v>0.04</v>
      </c>
    </row>
    <row r="12" spans="2:10" ht="49.5" customHeight="1">
      <c r="B12" s="11"/>
      <c r="C12" s="11"/>
      <c r="D12" s="23"/>
      <c r="E12" s="15"/>
      <c r="F12" s="1"/>
      <c r="G12" s="1"/>
      <c r="H12" s="1"/>
      <c r="I12" s="1"/>
      <c r="J12" s="1"/>
    </row>
    <row r="13" spans="2:10" ht="49.5" customHeight="1">
      <c r="B13" s="11"/>
      <c r="C13" s="13"/>
      <c r="D13" s="23"/>
      <c r="E13" s="15"/>
      <c r="F13" s="1"/>
      <c r="G13" s="15"/>
      <c r="H13" s="1"/>
      <c r="I13" s="2"/>
      <c r="J13" s="2"/>
    </row>
    <row r="14" spans="2:10" ht="49.5" customHeight="1">
      <c r="B14" s="11"/>
      <c r="C14" s="13"/>
      <c r="D14" s="23"/>
      <c r="E14" s="15"/>
      <c r="F14" s="1"/>
      <c r="G14" s="15"/>
      <c r="H14" s="1"/>
      <c r="I14" s="2"/>
      <c r="J14" s="2"/>
    </row>
    <row r="15" spans="2:10" ht="49.5" customHeight="1">
      <c r="B15" s="11"/>
      <c r="C15" s="13"/>
      <c r="D15" s="23"/>
      <c r="E15" s="15"/>
      <c r="F15" s="1"/>
      <c r="G15" s="15"/>
      <c r="H15" s="1"/>
      <c r="I15" s="2"/>
      <c r="J15" s="2"/>
    </row>
    <row r="16" spans="2:10" ht="49.5" customHeight="1">
      <c r="B16" s="11"/>
      <c r="C16" s="13"/>
      <c r="D16" s="23"/>
      <c r="E16" s="15"/>
      <c r="F16" s="1"/>
      <c r="G16" s="15"/>
      <c r="H16" s="1"/>
      <c r="I16" s="2"/>
      <c r="J16" s="2"/>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s="21" customFormat="1" ht="30" customHeight="1">
      <c r="B22" s="46" t="s">
        <v>3</v>
      </c>
      <c r="C22" s="47"/>
      <c r="D22" s="47"/>
      <c r="E22" s="19">
        <f aca="true" t="shared" si="2" ref="E22:J22">SUM(E7:E21)</f>
        <v>40000</v>
      </c>
      <c r="F22" s="20">
        <f t="shared" si="2"/>
        <v>0.16</v>
      </c>
      <c r="G22" s="19">
        <f t="shared" si="2"/>
        <v>0</v>
      </c>
      <c r="H22" s="20">
        <f t="shared" si="2"/>
        <v>0</v>
      </c>
      <c r="I22" s="27">
        <f t="shared" si="2"/>
        <v>40000</v>
      </c>
      <c r="J22" s="27">
        <f t="shared" si="2"/>
        <v>0.16</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1:I1"/>
    <mergeCell ref="B4:B5"/>
    <mergeCell ref="E4:F4"/>
    <mergeCell ref="G4:H4"/>
    <mergeCell ref="I4:J4"/>
    <mergeCell ref="C4:C5"/>
    <mergeCell ref="D4:D5"/>
    <mergeCell ref="B22:D22"/>
    <mergeCell ref="B2:C2"/>
    <mergeCell ref="B23:D23"/>
    <mergeCell ref="B25:D25"/>
    <mergeCell ref="B24:D24"/>
    <mergeCell ref="B6:J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tabColor rgb="FF00B0F0"/>
  </sheetPr>
  <dimension ref="B1:M28"/>
  <sheetViews>
    <sheetView showGridLines="0" tabSelected="1" zoomScale="75" zoomScaleNormal="75" zoomScalePageLayoutView="0" workbookViewId="0" topLeftCell="A1">
      <selection activeCell="N7" sqref="N7"/>
    </sheetView>
  </sheetViews>
  <sheetFormatPr defaultColWidth="9.00390625" defaultRowHeight="15.75" customHeight="1"/>
  <cols>
    <col min="1" max="1" width="3.125" style="82" customWidth="1"/>
    <col min="2" max="3" width="5.875" style="87" customWidth="1"/>
    <col min="4" max="4" width="44.625" style="82" customWidth="1"/>
    <col min="5" max="5" width="12.875" style="82" customWidth="1"/>
    <col min="6" max="6" width="6.625" style="82" customWidth="1"/>
    <col min="7" max="7" width="12.875" style="82" customWidth="1"/>
    <col min="8" max="8" width="6.625" style="82" customWidth="1"/>
    <col min="9" max="9" width="12.875" style="82" customWidth="1"/>
    <col min="10" max="10" width="6.625" style="82" customWidth="1"/>
    <col min="11" max="11" width="3.50390625" style="82" customWidth="1"/>
    <col min="12" max="12" width="9.00390625" style="82" customWidth="1"/>
    <col min="13" max="13" width="9.125" style="82" bestFit="1" customWidth="1"/>
    <col min="14" max="16384" width="9.00390625" style="82" customWidth="1"/>
  </cols>
  <sheetData>
    <row r="1" spans="2:10" ht="15.75" customHeight="1">
      <c r="B1" s="125" t="s">
        <v>1</v>
      </c>
      <c r="C1" s="125"/>
      <c r="D1" s="125"/>
      <c r="E1" s="125"/>
      <c r="F1" s="125"/>
      <c r="G1" s="125"/>
      <c r="H1" s="125"/>
      <c r="I1" s="125"/>
      <c r="J1" s="125"/>
    </row>
    <row r="2" spans="2:10" ht="24" customHeight="1">
      <c r="B2" s="83" t="s">
        <v>0</v>
      </c>
      <c r="C2" s="83"/>
      <c r="D2" s="84" t="s">
        <v>52</v>
      </c>
      <c r="E2" s="85"/>
      <c r="F2" s="85"/>
      <c r="G2" s="85"/>
      <c r="H2" s="85"/>
      <c r="I2" s="85"/>
      <c r="J2" s="86"/>
    </row>
    <row r="3" spans="6:10" ht="15.75" customHeight="1">
      <c r="F3" s="88"/>
      <c r="H3" s="88"/>
      <c r="I3" s="88"/>
      <c r="J3" s="88"/>
    </row>
    <row r="4" spans="2:10" ht="27" customHeight="1">
      <c r="B4" s="89" t="s">
        <v>4</v>
      </c>
      <c r="C4" s="90" t="s">
        <v>12</v>
      </c>
      <c r="D4" s="91" t="s">
        <v>166</v>
      </c>
      <c r="E4" s="92" t="s">
        <v>6</v>
      </c>
      <c r="F4" s="93"/>
      <c r="G4" s="92" t="s">
        <v>7</v>
      </c>
      <c r="H4" s="93"/>
      <c r="I4" s="92" t="s">
        <v>8</v>
      </c>
      <c r="J4" s="94"/>
    </row>
    <row r="5" spans="2:10" ht="55.5" customHeight="1">
      <c r="B5" s="95"/>
      <c r="C5" s="96"/>
      <c r="D5" s="97"/>
      <c r="E5" s="98" t="s">
        <v>5</v>
      </c>
      <c r="F5" s="99" t="s">
        <v>9</v>
      </c>
      <c r="G5" s="98" t="s">
        <v>5</v>
      </c>
      <c r="H5" s="99" t="s">
        <v>9</v>
      </c>
      <c r="I5" s="98" t="s">
        <v>5</v>
      </c>
      <c r="J5" s="99" t="s">
        <v>9</v>
      </c>
    </row>
    <row r="6" spans="2:10" ht="24.75" customHeight="1">
      <c r="B6" s="100" t="s">
        <v>253</v>
      </c>
      <c r="C6" s="101"/>
      <c r="D6" s="101"/>
      <c r="E6" s="101"/>
      <c r="F6" s="101"/>
      <c r="G6" s="101"/>
      <c r="H6" s="101"/>
      <c r="I6" s="101"/>
      <c r="J6" s="102"/>
    </row>
    <row r="7" spans="2:13" ht="34.5" customHeight="1">
      <c r="B7" s="122"/>
      <c r="C7" s="122"/>
      <c r="D7" s="123" t="str">
        <f>'[1]ödenek dağılımı'!A4</f>
        <v>Milli Eğitim </v>
      </c>
      <c r="E7" s="104">
        <f>Eğitim!E22</f>
        <v>1800000</v>
      </c>
      <c r="F7" s="104">
        <f aca="true" t="shared" si="0" ref="F7:F23">ROUND((E7/$M$7),4)*100</f>
        <v>7.449999999999999</v>
      </c>
      <c r="G7" s="104">
        <v>0</v>
      </c>
      <c r="H7" s="104">
        <v>0</v>
      </c>
      <c r="I7" s="104">
        <f aca="true" t="shared" si="1" ref="I7:J19">E7+G7</f>
        <v>1800000</v>
      </c>
      <c r="J7" s="104">
        <f t="shared" si="1"/>
        <v>7.449999999999999</v>
      </c>
      <c r="M7" s="82">
        <f>'Kurumsal Yapı'!M7</f>
        <v>24157000</v>
      </c>
    </row>
    <row r="8" spans="2:10" ht="34.5" customHeight="1">
      <c r="B8" s="122"/>
      <c r="C8" s="122"/>
      <c r="D8" s="123" t="str">
        <f>'[1]ödenek dağılımı'!A5</f>
        <v>Kültür ve Turizm </v>
      </c>
      <c r="E8" s="104">
        <f>'Kültür Turizm2'!E24</f>
        <v>686000</v>
      </c>
      <c r="F8" s="104">
        <f t="shared" si="0"/>
        <v>2.8400000000000003</v>
      </c>
      <c r="G8" s="104">
        <v>0</v>
      </c>
      <c r="H8" s="104">
        <v>0</v>
      </c>
      <c r="I8" s="104">
        <f aca="true" t="shared" si="2" ref="I8:I23">E8+G8</f>
        <v>686000</v>
      </c>
      <c r="J8" s="104">
        <f aca="true" t="shared" si="3" ref="J8:J23">F8+H8</f>
        <v>2.8400000000000003</v>
      </c>
    </row>
    <row r="9" spans="2:10" ht="34.5" customHeight="1">
      <c r="B9" s="122"/>
      <c r="C9" s="122"/>
      <c r="D9" s="123" t="str">
        <f>'[1]ödenek dağılımı'!A6</f>
        <v>Tarım  </v>
      </c>
      <c r="E9" s="104">
        <f>Tarım2!E24</f>
        <v>854000</v>
      </c>
      <c r="F9" s="104">
        <f t="shared" si="0"/>
        <v>3.54</v>
      </c>
      <c r="G9" s="104">
        <v>0</v>
      </c>
      <c r="H9" s="104">
        <v>0</v>
      </c>
      <c r="I9" s="104">
        <f t="shared" si="2"/>
        <v>854000</v>
      </c>
      <c r="J9" s="104">
        <f t="shared" si="3"/>
        <v>3.54</v>
      </c>
    </row>
    <row r="10" spans="2:10" ht="34.5" customHeight="1">
      <c r="B10" s="122"/>
      <c r="C10" s="122"/>
      <c r="D10" s="123" t="str">
        <f>'[1]ödenek dağılımı'!A7</f>
        <v>Sağlık  </v>
      </c>
      <c r="E10" s="104">
        <f>Sağlık!E23</f>
        <v>165000</v>
      </c>
      <c r="F10" s="104">
        <f t="shared" si="0"/>
        <v>0.6799999999999999</v>
      </c>
      <c r="G10" s="104">
        <v>0</v>
      </c>
      <c r="H10" s="104">
        <v>0</v>
      </c>
      <c r="I10" s="104">
        <f t="shared" si="2"/>
        <v>165000</v>
      </c>
      <c r="J10" s="104">
        <f t="shared" si="3"/>
        <v>0.6799999999999999</v>
      </c>
    </row>
    <row r="11" spans="2:10" ht="34.5" customHeight="1">
      <c r="B11" s="122"/>
      <c r="C11" s="124"/>
      <c r="D11" s="123" t="str">
        <f>'[1]ödenek dağılımı'!A8</f>
        <v>Gençlik ve Spor  </v>
      </c>
      <c r="E11" s="106">
        <f>'Gençlik Spor'!E23</f>
        <v>450000</v>
      </c>
      <c r="F11" s="104">
        <f t="shared" si="0"/>
        <v>1.8599999999999999</v>
      </c>
      <c r="G11" s="104">
        <v>0</v>
      </c>
      <c r="H11" s="104">
        <v>0</v>
      </c>
      <c r="I11" s="104">
        <f t="shared" si="2"/>
        <v>450000</v>
      </c>
      <c r="J11" s="104">
        <f t="shared" si="3"/>
        <v>1.8599999999999999</v>
      </c>
    </row>
    <row r="12" spans="2:10" ht="34.5" customHeight="1">
      <c r="B12" s="122"/>
      <c r="C12" s="124"/>
      <c r="D12" s="123" t="str">
        <f>'[1]ödenek dağılımı'!A9</f>
        <v>Güvenlik</v>
      </c>
      <c r="E12" s="106">
        <f>Güvenlik!E23</f>
        <v>200000</v>
      </c>
      <c r="F12" s="104">
        <f t="shared" si="0"/>
        <v>0.83</v>
      </c>
      <c r="G12" s="104">
        <v>0</v>
      </c>
      <c r="H12" s="104">
        <v>0</v>
      </c>
      <c r="I12" s="104">
        <f t="shared" si="2"/>
        <v>200000</v>
      </c>
      <c r="J12" s="104">
        <f t="shared" si="3"/>
        <v>0.83</v>
      </c>
    </row>
    <row r="13" spans="2:10" ht="34.5" customHeight="1">
      <c r="B13" s="122"/>
      <c r="C13" s="124"/>
      <c r="D13" s="123" t="str">
        <f>'[1]ödenek dağılımı'!A10</f>
        <v>Ağaçlandırma</v>
      </c>
      <c r="E13" s="106">
        <f>Ağaçlandırma!E22</f>
        <v>175000</v>
      </c>
      <c r="F13" s="104">
        <f t="shared" si="0"/>
        <v>0.72</v>
      </c>
      <c r="G13" s="104">
        <v>0</v>
      </c>
      <c r="H13" s="104">
        <v>0</v>
      </c>
      <c r="I13" s="104">
        <f t="shared" si="2"/>
        <v>175000</v>
      </c>
      <c r="J13" s="104">
        <f t="shared" si="3"/>
        <v>0.72</v>
      </c>
    </row>
    <row r="14" spans="2:10" ht="34.5" customHeight="1">
      <c r="B14" s="122"/>
      <c r="C14" s="124"/>
      <c r="D14" s="123" t="str">
        <f>'[1]ödenek dağılımı'!A11</f>
        <v>Sosyal Hizmetler</v>
      </c>
      <c r="E14" s="106">
        <f>'Sosyal Hizmetler'!E22</f>
        <v>210000</v>
      </c>
      <c r="F14" s="104">
        <f t="shared" si="0"/>
        <v>0.8699999999999999</v>
      </c>
      <c r="G14" s="104">
        <v>0</v>
      </c>
      <c r="H14" s="104">
        <v>0</v>
      </c>
      <c r="I14" s="104">
        <f t="shared" si="2"/>
        <v>210000</v>
      </c>
      <c r="J14" s="104">
        <f t="shared" si="3"/>
        <v>0.8699999999999999</v>
      </c>
    </row>
    <row r="15" spans="2:10" ht="34.5" customHeight="1">
      <c r="B15" s="122"/>
      <c r="C15" s="124"/>
      <c r="D15" s="123" t="str">
        <f>'[1]ödenek dağılımı'!A12</f>
        <v>Mikro kredi</v>
      </c>
      <c r="E15" s="106">
        <f>Mikrokredi!E22</f>
        <v>50000</v>
      </c>
      <c r="F15" s="104">
        <f t="shared" si="0"/>
        <v>0.21</v>
      </c>
      <c r="G15" s="104">
        <v>0</v>
      </c>
      <c r="H15" s="104">
        <v>0</v>
      </c>
      <c r="I15" s="104">
        <f t="shared" si="2"/>
        <v>50000</v>
      </c>
      <c r="J15" s="104">
        <f t="shared" si="3"/>
        <v>0.21</v>
      </c>
    </row>
    <row r="16" spans="2:10" ht="34.5" customHeight="1">
      <c r="B16" s="122"/>
      <c r="C16" s="124"/>
      <c r="D16" s="123" t="str">
        <f>'[1]ödenek dağılımı'!A15</f>
        <v>Kurumsal Yapı</v>
      </c>
      <c r="E16" s="106">
        <f>'Kurumsal Yapı'!E22</f>
        <v>115000</v>
      </c>
      <c r="F16" s="104">
        <f t="shared" si="0"/>
        <v>0.48</v>
      </c>
      <c r="G16" s="104">
        <v>0</v>
      </c>
      <c r="H16" s="104">
        <v>0</v>
      </c>
      <c r="I16" s="104">
        <f t="shared" si="2"/>
        <v>115000</v>
      </c>
      <c r="J16" s="104">
        <f t="shared" si="3"/>
        <v>0.48</v>
      </c>
    </row>
    <row r="17" spans="2:10" ht="34.5" customHeight="1">
      <c r="B17" s="122"/>
      <c r="C17" s="124"/>
      <c r="D17" s="123" t="str">
        <f>'[1]ödenek dağılımı'!A16</f>
        <v>Köyyolları</v>
      </c>
      <c r="E17" s="106">
        <f>Köyyolları!E24</f>
        <v>8320000</v>
      </c>
      <c r="F17" s="104">
        <f t="shared" si="0"/>
        <v>34.44</v>
      </c>
      <c r="G17" s="104">
        <v>0</v>
      </c>
      <c r="H17" s="104">
        <v>0</v>
      </c>
      <c r="I17" s="104">
        <f t="shared" si="2"/>
        <v>8320000</v>
      </c>
      <c r="J17" s="104">
        <f t="shared" si="3"/>
        <v>34.44</v>
      </c>
    </row>
    <row r="18" spans="2:10" ht="34.5" customHeight="1">
      <c r="B18" s="122"/>
      <c r="C18" s="124"/>
      <c r="D18" s="123" t="str">
        <f>'[1]ödenek dağılımı'!A17</f>
        <v>Sulama</v>
      </c>
      <c r="E18" s="106">
        <f>Sulama!E22</f>
        <v>6650000</v>
      </c>
      <c r="F18" s="104">
        <f t="shared" si="0"/>
        <v>27.529999999999998</v>
      </c>
      <c r="G18" s="104">
        <v>0</v>
      </c>
      <c r="H18" s="104">
        <v>0</v>
      </c>
      <c r="I18" s="104">
        <f t="shared" si="2"/>
        <v>6650000</v>
      </c>
      <c r="J18" s="104">
        <f t="shared" si="3"/>
        <v>27.529999999999998</v>
      </c>
    </row>
    <row r="19" spans="2:10" ht="34.5" customHeight="1">
      <c r="B19" s="122"/>
      <c r="C19" s="124"/>
      <c r="D19" s="123" t="str">
        <f>'[1]ödenek dağılımı'!A18</f>
        <v>İçmesuyu</v>
      </c>
      <c r="E19" s="106">
        <f>İçmesuyu!E23</f>
        <v>1450000</v>
      </c>
      <c r="F19" s="104">
        <f t="shared" si="0"/>
        <v>6</v>
      </c>
      <c r="G19" s="104">
        <v>0</v>
      </c>
      <c r="H19" s="104">
        <v>0</v>
      </c>
      <c r="I19" s="104">
        <f t="shared" si="2"/>
        <v>1450000</v>
      </c>
      <c r="J19" s="104">
        <f t="shared" si="3"/>
        <v>6</v>
      </c>
    </row>
    <row r="20" spans="2:10" ht="34.5" customHeight="1">
      <c r="B20" s="122"/>
      <c r="C20" s="124"/>
      <c r="D20" s="123" t="str">
        <f>'[1]ödenek dağılımı'!A19</f>
        <v>Çevre</v>
      </c>
      <c r="E20" s="106">
        <f>Çevre!E23</f>
        <v>2608000</v>
      </c>
      <c r="F20" s="104">
        <f t="shared" si="0"/>
        <v>10.8</v>
      </c>
      <c r="G20" s="104">
        <v>0</v>
      </c>
      <c r="H20" s="104">
        <v>0</v>
      </c>
      <c r="I20" s="104">
        <f t="shared" si="2"/>
        <v>2608000</v>
      </c>
      <c r="J20" s="104">
        <f t="shared" si="3"/>
        <v>10.8</v>
      </c>
    </row>
    <row r="21" spans="2:10" ht="34.5" customHeight="1">
      <c r="B21" s="122"/>
      <c r="C21" s="124"/>
      <c r="D21" s="123" t="str">
        <f>'[1]ödenek dağılımı'!A20</f>
        <v>İmar ve Kentsel İyileştirme</v>
      </c>
      <c r="E21" s="106">
        <f>İmar!E22</f>
        <v>384000</v>
      </c>
      <c r="F21" s="104">
        <f t="shared" si="0"/>
        <v>1.59</v>
      </c>
      <c r="G21" s="104">
        <v>0</v>
      </c>
      <c r="H21" s="104">
        <v>0</v>
      </c>
      <c r="I21" s="104">
        <f t="shared" si="2"/>
        <v>384000</v>
      </c>
      <c r="J21" s="104">
        <f t="shared" si="3"/>
        <v>1.59</v>
      </c>
    </row>
    <row r="22" spans="2:10" ht="34.5" customHeight="1">
      <c r="B22" s="122"/>
      <c r="C22" s="124"/>
      <c r="D22" s="123" t="str">
        <f>'[1]ödenek dağılımı'!A21</f>
        <v>Ruhsat ve Denetim</v>
      </c>
      <c r="E22" s="106">
        <f>Ruhsat!E22</f>
        <v>40000</v>
      </c>
      <c r="F22" s="104">
        <f t="shared" si="0"/>
        <v>0.16999999999999998</v>
      </c>
      <c r="G22" s="104">
        <v>0</v>
      </c>
      <c r="H22" s="104">
        <v>0</v>
      </c>
      <c r="I22" s="104">
        <f t="shared" si="2"/>
        <v>40000</v>
      </c>
      <c r="J22" s="104">
        <f t="shared" si="3"/>
        <v>0.16999999999999998</v>
      </c>
    </row>
    <row r="23" spans="2:10" ht="34.5" customHeight="1">
      <c r="B23" s="122"/>
      <c r="C23" s="124"/>
      <c r="D23" s="123" t="str">
        <f>'[1]ödenek dağılımı'!A22</f>
        <v>İşletme ve iştirakler</v>
      </c>
      <c r="E23" s="106">
        <f>'İşletme ve İştirakler'!E22</f>
        <v>0</v>
      </c>
      <c r="F23" s="104">
        <f t="shared" si="0"/>
        <v>0</v>
      </c>
      <c r="G23" s="104">
        <v>0</v>
      </c>
      <c r="H23" s="104">
        <v>0</v>
      </c>
      <c r="I23" s="104">
        <f t="shared" si="2"/>
        <v>0</v>
      </c>
      <c r="J23" s="104">
        <f t="shared" si="3"/>
        <v>0</v>
      </c>
    </row>
    <row r="24" spans="2:10" ht="34.5" customHeight="1">
      <c r="B24" s="103"/>
      <c r="C24" s="105"/>
      <c r="D24" s="107"/>
      <c r="E24" s="106"/>
      <c r="F24" s="104"/>
      <c r="G24" s="106"/>
      <c r="H24" s="104"/>
      <c r="I24" s="108"/>
      <c r="J24" s="108"/>
    </row>
    <row r="25" spans="2:10" s="114" customFormat="1" ht="30" customHeight="1">
      <c r="B25" s="109" t="s">
        <v>3</v>
      </c>
      <c r="C25" s="110"/>
      <c r="D25" s="110"/>
      <c r="E25" s="111">
        <f aca="true" t="shared" si="4" ref="E25:J25">SUM(E7:E24)</f>
        <v>24157000</v>
      </c>
      <c r="F25" s="112">
        <f>ROUNDDOWN((SUM(F7:F24)),0)</f>
        <v>100</v>
      </c>
      <c r="G25" s="111">
        <f t="shared" si="4"/>
        <v>0</v>
      </c>
      <c r="H25" s="112">
        <f t="shared" si="4"/>
        <v>0</v>
      </c>
      <c r="I25" s="113">
        <f t="shared" si="4"/>
        <v>24157000</v>
      </c>
      <c r="J25" s="113">
        <f>ROUNDDOWN((SUM(J7:J24)),0)</f>
        <v>100</v>
      </c>
    </row>
    <row r="26" spans="2:10" ht="30" customHeight="1">
      <c r="B26" s="109" t="s">
        <v>10</v>
      </c>
      <c r="C26" s="115"/>
      <c r="D26" s="115"/>
      <c r="E26" s="116"/>
      <c r="F26" s="117"/>
      <c r="G26" s="116"/>
      <c r="H26" s="117"/>
      <c r="I26" s="118"/>
      <c r="J26" s="118"/>
    </row>
    <row r="27" spans="2:10" ht="30" customHeight="1">
      <c r="B27" s="119" t="s">
        <v>11</v>
      </c>
      <c r="C27" s="120"/>
      <c r="D27" s="121"/>
      <c r="E27" s="116"/>
      <c r="F27" s="117"/>
      <c r="G27" s="116"/>
      <c r="H27" s="117"/>
      <c r="I27" s="118"/>
      <c r="J27" s="118"/>
    </row>
    <row r="28" spans="2:10" ht="30" customHeight="1">
      <c r="B28" s="119" t="s">
        <v>2</v>
      </c>
      <c r="C28" s="120"/>
      <c r="D28" s="121"/>
      <c r="E28" s="116"/>
      <c r="F28" s="117"/>
      <c r="G28" s="116"/>
      <c r="H28" s="117"/>
      <c r="I28" s="118"/>
      <c r="J28" s="118"/>
    </row>
  </sheetData>
  <sheetProtection/>
  <mergeCells count="13">
    <mergeCell ref="B6:J6"/>
    <mergeCell ref="B25:D25"/>
    <mergeCell ref="B26:D26"/>
    <mergeCell ref="B27:D27"/>
    <mergeCell ref="B28:D28"/>
    <mergeCell ref="B1:J1"/>
    <mergeCell ref="B2:C2"/>
    <mergeCell ref="B4:B5"/>
    <mergeCell ref="C4:C5"/>
    <mergeCell ref="D4:D5"/>
    <mergeCell ref="E4:F4"/>
    <mergeCell ref="G4:H4"/>
    <mergeCell ref="I4:J4"/>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ignoredErrors>
    <ignoredError sqref="F25" formula="1"/>
  </ignoredErrors>
</worksheet>
</file>

<file path=xl/worksheets/sheet3.xml><?xml version="1.0" encoding="utf-8"?>
<worksheet xmlns="http://schemas.openxmlformats.org/spreadsheetml/2006/main" xmlns:r="http://schemas.openxmlformats.org/officeDocument/2006/relationships">
  <sheetPr>
    <tabColor indexed="13"/>
  </sheetPr>
  <dimension ref="B1:M25"/>
  <sheetViews>
    <sheetView showGridLines="0" zoomScale="70" zoomScaleNormal="70" zoomScalePageLayoutView="0" workbookViewId="0" topLeftCell="A13">
      <selection activeCell="E24" sqref="E24"/>
    </sheetView>
  </sheetViews>
  <sheetFormatPr defaultColWidth="9.00390625" defaultRowHeight="15.75" customHeight="1"/>
  <cols>
    <col min="1" max="1" width="3.125" style="3" customWidth="1"/>
    <col min="2" max="2" width="5.875" style="26" customWidth="1"/>
    <col min="3"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2" spans="2:10" ht="24" customHeight="1">
      <c r="B2" s="67" t="s">
        <v>0</v>
      </c>
      <c r="C2" s="67"/>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104</v>
      </c>
      <c r="C6" s="55"/>
      <c r="D6" s="55"/>
      <c r="E6" s="55"/>
      <c r="F6" s="55"/>
      <c r="G6" s="55"/>
      <c r="H6" s="55"/>
      <c r="I6" s="55"/>
      <c r="J6" s="56"/>
    </row>
    <row r="7" spans="2:13" ht="49.5" customHeight="1">
      <c r="B7" s="11" t="s">
        <v>18</v>
      </c>
      <c r="C7" s="11" t="s">
        <v>19</v>
      </c>
      <c r="D7" s="22" t="s">
        <v>119</v>
      </c>
      <c r="E7" s="1">
        <v>20000</v>
      </c>
      <c r="F7" s="1">
        <f aca="true" t="shared" si="0" ref="F7:F13">ROUND((E7/$M$7),4)*100</f>
        <v>0.08</v>
      </c>
      <c r="G7" s="1">
        <v>0</v>
      </c>
      <c r="H7" s="1">
        <v>0</v>
      </c>
      <c r="I7" s="1">
        <f aca="true" t="shared" si="1" ref="I7:J10">E7+G7</f>
        <v>20000</v>
      </c>
      <c r="J7" s="1">
        <f t="shared" si="1"/>
        <v>0.08</v>
      </c>
      <c r="M7" s="3">
        <f>'Kurumsal Yapı'!M7</f>
        <v>24157000</v>
      </c>
    </row>
    <row r="8" spans="2:10" ht="49.5" customHeight="1">
      <c r="B8" s="11" t="s">
        <v>18</v>
      </c>
      <c r="C8" s="11" t="s">
        <v>20</v>
      </c>
      <c r="D8" s="22" t="s">
        <v>120</v>
      </c>
      <c r="E8" s="1">
        <v>50000</v>
      </c>
      <c r="F8" s="1">
        <f t="shared" si="0"/>
        <v>0.21</v>
      </c>
      <c r="G8" s="1">
        <v>0</v>
      </c>
      <c r="H8" s="1">
        <v>0</v>
      </c>
      <c r="I8" s="1">
        <f t="shared" si="1"/>
        <v>50000</v>
      </c>
      <c r="J8" s="1">
        <f t="shared" si="1"/>
        <v>0.21</v>
      </c>
    </row>
    <row r="9" spans="2:10" ht="49.5" customHeight="1">
      <c r="B9" s="11" t="s">
        <v>18</v>
      </c>
      <c r="C9" s="11" t="s">
        <v>33</v>
      </c>
      <c r="D9" s="22" t="s">
        <v>121</v>
      </c>
      <c r="E9" s="1">
        <v>50000</v>
      </c>
      <c r="F9" s="1">
        <f t="shared" si="0"/>
        <v>0.21</v>
      </c>
      <c r="G9" s="1">
        <v>0</v>
      </c>
      <c r="H9" s="1">
        <v>0</v>
      </c>
      <c r="I9" s="1">
        <f t="shared" si="1"/>
        <v>50000</v>
      </c>
      <c r="J9" s="1">
        <f t="shared" si="1"/>
        <v>0.21</v>
      </c>
    </row>
    <row r="10" spans="2:10" ht="49.5" customHeight="1">
      <c r="B10" s="11" t="s">
        <v>21</v>
      </c>
      <c r="C10" s="11" t="s">
        <v>22</v>
      </c>
      <c r="D10" s="22" t="s">
        <v>122</v>
      </c>
      <c r="E10" s="1">
        <v>200000</v>
      </c>
      <c r="F10" s="1">
        <f t="shared" si="0"/>
        <v>0.83</v>
      </c>
      <c r="G10" s="1">
        <v>0</v>
      </c>
      <c r="H10" s="1">
        <v>0</v>
      </c>
      <c r="I10" s="1">
        <f t="shared" si="1"/>
        <v>200000</v>
      </c>
      <c r="J10" s="1">
        <f t="shared" si="1"/>
        <v>0.83</v>
      </c>
    </row>
    <row r="11" spans="2:10" ht="49.5" customHeight="1">
      <c r="B11" s="11" t="s">
        <v>21</v>
      </c>
      <c r="C11" s="11" t="s">
        <v>23</v>
      </c>
      <c r="D11" s="23" t="s">
        <v>123</v>
      </c>
      <c r="E11" s="15">
        <v>0</v>
      </c>
      <c r="F11" s="1">
        <f t="shared" si="0"/>
        <v>0</v>
      </c>
      <c r="G11" s="1">
        <v>0</v>
      </c>
      <c r="H11" s="1">
        <v>0</v>
      </c>
      <c r="I11" s="1">
        <f aca="true" t="shared" si="2" ref="I11:J13">E11+G11</f>
        <v>0</v>
      </c>
      <c r="J11" s="1">
        <f t="shared" si="2"/>
        <v>0</v>
      </c>
    </row>
    <row r="12" spans="2:10" ht="49.5" customHeight="1">
      <c r="B12" s="11" t="s">
        <v>34</v>
      </c>
      <c r="C12" s="13" t="s">
        <v>35</v>
      </c>
      <c r="D12" s="23" t="s">
        <v>124</v>
      </c>
      <c r="E12" s="15">
        <v>60000</v>
      </c>
      <c r="F12" s="1">
        <f t="shared" si="0"/>
        <v>0.25</v>
      </c>
      <c r="G12" s="1">
        <v>0</v>
      </c>
      <c r="H12" s="1">
        <v>0</v>
      </c>
      <c r="I12" s="1">
        <f t="shared" si="2"/>
        <v>60000</v>
      </c>
      <c r="J12" s="1">
        <f t="shared" si="2"/>
        <v>0.25</v>
      </c>
    </row>
    <row r="13" spans="2:10" ht="59.25" customHeight="1">
      <c r="B13" s="11" t="s">
        <v>70</v>
      </c>
      <c r="C13" s="13" t="s">
        <v>68</v>
      </c>
      <c r="D13" s="23" t="s">
        <v>125</v>
      </c>
      <c r="E13" s="15">
        <v>4000</v>
      </c>
      <c r="F13" s="1">
        <f t="shared" si="0"/>
        <v>0.02</v>
      </c>
      <c r="G13" s="1">
        <v>0</v>
      </c>
      <c r="H13" s="1">
        <v>0</v>
      </c>
      <c r="I13" s="1">
        <f t="shared" si="2"/>
        <v>4000</v>
      </c>
      <c r="J13" s="1">
        <f t="shared" si="2"/>
        <v>0.02</v>
      </c>
    </row>
    <row r="14" spans="2:10" ht="49.5" customHeight="1">
      <c r="B14" s="11"/>
      <c r="C14" s="13"/>
      <c r="D14" s="23"/>
      <c r="E14" s="15"/>
      <c r="F14" s="1"/>
      <c r="G14" s="1"/>
      <c r="H14" s="1"/>
      <c r="I14" s="1"/>
      <c r="J14" s="1"/>
    </row>
    <row r="15" spans="2:10" ht="49.5" customHeight="1">
      <c r="B15" s="11"/>
      <c r="C15" s="13"/>
      <c r="D15" s="23"/>
      <c r="E15" s="15"/>
      <c r="F15" s="1"/>
      <c r="G15" s="1"/>
      <c r="H15" s="1"/>
      <c r="I15" s="1"/>
      <c r="J15" s="1"/>
    </row>
    <row r="16" spans="2:10" ht="49.5" customHeight="1">
      <c r="B16" s="11"/>
      <c r="C16" s="13"/>
      <c r="D16" s="23"/>
      <c r="E16" s="15"/>
      <c r="F16" s="1"/>
      <c r="G16" s="1"/>
      <c r="H16" s="1"/>
      <c r="I16" s="1"/>
      <c r="J16" s="1"/>
    </row>
    <row r="17" spans="2:10" ht="49.5" customHeight="1">
      <c r="B17" s="11"/>
      <c r="C17" s="13"/>
      <c r="D17" s="23"/>
      <c r="E17" s="15"/>
      <c r="F17" s="1"/>
      <c r="G17" s="1"/>
      <c r="H17" s="1"/>
      <c r="I17" s="1"/>
      <c r="J17" s="1"/>
    </row>
    <row r="18" spans="2:10" ht="49.5" customHeight="1">
      <c r="B18" s="11"/>
      <c r="C18" s="13"/>
      <c r="D18" s="23"/>
      <c r="E18" s="15"/>
      <c r="F18" s="1"/>
      <c r="G18" s="1"/>
      <c r="H18" s="1"/>
      <c r="I18" s="1"/>
      <c r="J18" s="1"/>
    </row>
    <row r="19" spans="2:10" ht="49.5" customHeight="1">
      <c r="B19" s="11"/>
      <c r="C19" s="13"/>
      <c r="D19" s="23"/>
      <c r="E19" s="15"/>
      <c r="F19" s="1"/>
      <c r="G19" s="1"/>
      <c r="H19" s="1"/>
      <c r="I19" s="1"/>
      <c r="J19" s="1"/>
    </row>
    <row r="20" spans="2:10" ht="49.5" customHeight="1">
      <c r="B20" s="11"/>
      <c r="C20" s="13"/>
      <c r="D20" s="23"/>
      <c r="E20" s="15"/>
      <c r="F20" s="1"/>
      <c r="G20" s="1"/>
      <c r="H20" s="1"/>
      <c r="I20" s="1"/>
      <c r="J20" s="1"/>
    </row>
    <row r="21" spans="2:10" ht="49.5" customHeight="1">
      <c r="B21" s="11"/>
      <c r="C21" s="13"/>
      <c r="D21" s="23"/>
      <c r="E21" s="15"/>
      <c r="F21" s="1"/>
      <c r="G21" s="1"/>
      <c r="H21" s="1"/>
      <c r="I21" s="1"/>
      <c r="J21" s="1"/>
    </row>
    <row r="22" spans="2:10" s="21" customFormat="1" ht="30" customHeight="1">
      <c r="B22" s="46" t="s">
        <v>3</v>
      </c>
      <c r="C22" s="47"/>
      <c r="D22" s="47"/>
      <c r="E22" s="19">
        <f aca="true" t="shared" si="3" ref="E22:J22">SUM(E7:E21)</f>
        <v>384000</v>
      </c>
      <c r="F22" s="19">
        <f t="shared" si="3"/>
        <v>1.6</v>
      </c>
      <c r="G22" s="19">
        <f t="shared" si="3"/>
        <v>0</v>
      </c>
      <c r="H22" s="19">
        <f t="shared" si="3"/>
        <v>0</v>
      </c>
      <c r="I22" s="19">
        <f t="shared" si="3"/>
        <v>384000</v>
      </c>
      <c r="J22" s="20">
        <f t="shared" si="3"/>
        <v>1.6</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22:D22"/>
    <mergeCell ref="B2:C2"/>
    <mergeCell ref="B23:D23"/>
    <mergeCell ref="B25:D25"/>
    <mergeCell ref="B24:D24"/>
    <mergeCell ref="B6:J6"/>
    <mergeCell ref="B1:I1"/>
    <mergeCell ref="B4:B5"/>
    <mergeCell ref="E4:F4"/>
    <mergeCell ref="G4:H4"/>
    <mergeCell ref="I4:J4"/>
    <mergeCell ref="C4:C5"/>
    <mergeCell ref="D4:D5"/>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46"/>
  </sheetPr>
  <dimension ref="B1:N26"/>
  <sheetViews>
    <sheetView showGridLines="0" zoomScale="70" zoomScaleNormal="70" zoomScalePageLayoutView="0" workbookViewId="0" topLeftCell="A15">
      <selection activeCell="E16" sqref="E16"/>
    </sheetView>
  </sheetViews>
  <sheetFormatPr defaultColWidth="9.00390625" defaultRowHeight="15.75" customHeight="1"/>
  <cols>
    <col min="1" max="1" width="3.125" style="3" customWidth="1"/>
    <col min="2" max="2" width="5.875" style="26" customWidth="1"/>
    <col min="3"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3" width="9.00390625" style="3" customWidth="1"/>
    <col min="14" max="14" width="10.875" style="3" bestFit="1" customWidth="1"/>
    <col min="15" max="16384" width="9.00390625" style="3" customWidth="1"/>
  </cols>
  <sheetData>
    <row r="1" spans="2:9" ht="15.75" customHeight="1">
      <c r="B1" s="57" t="s">
        <v>1</v>
      </c>
      <c r="C1" s="57"/>
      <c r="D1" s="57"/>
      <c r="E1" s="57"/>
      <c r="F1" s="57"/>
      <c r="G1" s="57"/>
      <c r="H1" s="57"/>
      <c r="I1" s="57"/>
    </row>
    <row r="3" spans="2:10" ht="29.25" customHeight="1">
      <c r="B3" s="67" t="s">
        <v>0</v>
      </c>
      <c r="C3" s="67"/>
      <c r="D3" s="5" t="s">
        <v>52</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103</v>
      </c>
      <c r="C7" s="55"/>
      <c r="D7" s="55"/>
      <c r="E7" s="55"/>
      <c r="F7" s="55"/>
      <c r="G7" s="55"/>
      <c r="H7" s="55"/>
      <c r="I7" s="55"/>
      <c r="J7" s="56"/>
    </row>
    <row r="8" spans="2:14" ht="49.5" customHeight="1">
      <c r="B8" s="11" t="s">
        <v>18</v>
      </c>
      <c r="C8" s="11" t="s">
        <v>19</v>
      </c>
      <c r="D8" s="22" t="s">
        <v>126</v>
      </c>
      <c r="E8" s="1">
        <v>25000</v>
      </c>
      <c r="F8" s="1">
        <f aca="true" t="shared" si="0" ref="F8:F16">ROUND((E8/$N$8*100),4)</f>
        <v>0.1035</v>
      </c>
      <c r="G8" s="1">
        <v>0</v>
      </c>
      <c r="H8" s="1">
        <v>0</v>
      </c>
      <c r="I8" s="1">
        <f aca="true" t="shared" si="1" ref="I8:J15">E8+G8</f>
        <v>25000</v>
      </c>
      <c r="J8" s="1">
        <f t="shared" si="1"/>
        <v>0.1035</v>
      </c>
      <c r="N8" s="28">
        <f>'Kurumsal Yapı'!M7</f>
        <v>24157000</v>
      </c>
    </row>
    <row r="9" spans="2:10" ht="49.5" customHeight="1">
      <c r="B9" s="11" t="s">
        <v>18</v>
      </c>
      <c r="C9" s="11" t="s">
        <v>20</v>
      </c>
      <c r="D9" s="22" t="s">
        <v>127</v>
      </c>
      <c r="E9" s="1">
        <v>25000</v>
      </c>
      <c r="F9" s="1">
        <f t="shared" si="0"/>
        <v>0.1035</v>
      </c>
      <c r="G9" s="1">
        <v>0</v>
      </c>
      <c r="H9" s="1">
        <v>0</v>
      </c>
      <c r="I9" s="1">
        <f t="shared" si="1"/>
        <v>25000</v>
      </c>
      <c r="J9" s="1">
        <f t="shared" si="1"/>
        <v>0.1035</v>
      </c>
    </row>
    <row r="10" spans="2:10" ht="49.5" customHeight="1">
      <c r="B10" s="11" t="s">
        <v>18</v>
      </c>
      <c r="C10" s="11" t="s">
        <v>33</v>
      </c>
      <c r="D10" s="22" t="s">
        <v>128</v>
      </c>
      <c r="E10" s="1">
        <v>200000</v>
      </c>
      <c r="F10" s="1">
        <f t="shared" si="0"/>
        <v>0.8279</v>
      </c>
      <c r="G10" s="1">
        <v>0</v>
      </c>
      <c r="H10" s="1">
        <v>0</v>
      </c>
      <c r="I10" s="1">
        <f t="shared" si="1"/>
        <v>200000</v>
      </c>
      <c r="J10" s="1">
        <f t="shared" si="1"/>
        <v>0.8279</v>
      </c>
    </row>
    <row r="11" spans="2:10" ht="49.5" customHeight="1">
      <c r="B11" s="11" t="s">
        <v>18</v>
      </c>
      <c r="C11" s="11" t="s">
        <v>60</v>
      </c>
      <c r="D11" s="22" t="s">
        <v>129</v>
      </c>
      <c r="E11" s="1">
        <v>80000</v>
      </c>
      <c r="F11" s="1">
        <f t="shared" si="0"/>
        <v>0.3312</v>
      </c>
      <c r="G11" s="1">
        <v>0</v>
      </c>
      <c r="H11" s="1">
        <v>0</v>
      </c>
      <c r="I11" s="1">
        <f t="shared" si="1"/>
        <v>80000</v>
      </c>
      <c r="J11" s="1">
        <f t="shared" si="1"/>
        <v>0.3312</v>
      </c>
    </row>
    <row r="12" spans="2:10" ht="49.5" customHeight="1">
      <c r="B12" s="11" t="s">
        <v>21</v>
      </c>
      <c r="C12" s="11" t="s">
        <v>22</v>
      </c>
      <c r="D12" s="22" t="s">
        <v>130</v>
      </c>
      <c r="E12" s="1">
        <v>500000</v>
      </c>
      <c r="F12" s="1">
        <f t="shared" si="0"/>
        <v>2.0698</v>
      </c>
      <c r="G12" s="1">
        <v>0</v>
      </c>
      <c r="H12" s="1">
        <v>0</v>
      </c>
      <c r="I12" s="1">
        <f t="shared" si="1"/>
        <v>500000</v>
      </c>
      <c r="J12" s="1">
        <f t="shared" si="1"/>
        <v>2.0698</v>
      </c>
    </row>
    <row r="13" spans="2:10" ht="49.5" customHeight="1">
      <c r="B13" s="11" t="s">
        <v>34</v>
      </c>
      <c r="C13" s="11" t="s">
        <v>35</v>
      </c>
      <c r="D13" s="22" t="s">
        <v>131</v>
      </c>
      <c r="E13" s="1">
        <v>168000</v>
      </c>
      <c r="F13" s="1">
        <f t="shared" si="0"/>
        <v>0.6955</v>
      </c>
      <c r="G13" s="1">
        <v>0</v>
      </c>
      <c r="H13" s="1">
        <v>0</v>
      </c>
      <c r="I13" s="1">
        <f t="shared" si="1"/>
        <v>168000</v>
      </c>
      <c r="J13" s="1">
        <f t="shared" si="1"/>
        <v>0.6955</v>
      </c>
    </row>
    <row r="14" spans="2:10" ht="49.5" customHeight="1">
      <c r="B14" s="11" t="s">
        <v>34</v>
      </c>
      <c r="C14" s="11" t="s">
        <v>49</v>
      </c>
      <c r="D14" s="22" t="s">
        <v>132</v>
      </c>
      <c r="E14" s="1">
        <v>710000</v>
      </c>
      <c r="F14" s="1">
        <f t="shared" si="0"/>
        <v>2.9391</v>
      </c>
      <c r="G14" s="1">
        <v>0</v>
      </c>
      <c r="H14" s="1">
        <v>0</v>
      </c>
      <c r="I14" s="1">
        <f t="shared" si="1"/>
        <v>710000</v>
      </c>
      <c r="J14" s="1">
        <f t="shared" si="1"/>
        <v>2.9391</v>
      </c>
    </row>
    <row r="15" spans="2:10" ht="49.5" customHeight="1">
      <c r="B15" s="11" t="s">
        <v>34</v>
      </c>
      <c r="C15" s="11" t="s">
        <v>50</v>
      </c>
      <c r="D15" s="22" t="s">
        <v>133</v>
      </c>
      <c r="E15" s="1">
        <v>900000</v>
      </c>
      <c r="F15" s="1">
        <f t="shared" si="0"/>
        <v>3.7256</v>
      </c>
      <c r="G15" s="1">
        <v>0</v>
      </c>
      <c r="H15" s="1">
        <v>0</v>
      </c>
      <c r="I15" s="1">
        <f t="shared" si="1"/>
        <v>900000</v>
      </c>
      <c r="J15" s="1">
        <f t="shared" si="1"/>
        <v>3.7256</v>
      </c>
    </row>
    <row r="16" spans="2:10" ht="49.5" customHeight="1">
      <c r="B16" s="11" t="s">
        <v>24</v>
      </c>
      <c r="C16" s="13" t="s">
        <v>25</v>
      </c>
      <c r="D16" s="23" t="s">
        <v>134</v>
      </c>
      <c r="E16" s="15">
        <v>0</v>
      </c>
      <c r="F16" s="1">
        <f t="shared" si="0"/>
        <v>0</v>
      </c>
      <c r="G16" s="1">
        <v>0</v>
      </c>
      <c r="H16" s="1">
        <v>0</v>
      </c>
      <c r="I16" s="1">
        <f>E16+G16</f>
        <v>0</v>
      </c>
      <c r="J16" s="1">
        <f>F16+H16</f>
        <v>0</v>
      </c>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ht="49.5" customHeight="1">
      <c r="B22" s="11"/>
      <c r="C22" s="13"/>
      <c r="D22" s="23"/>
      <c r="E22" s="15"/>
      <c r="F22" s="1"/>
      <c r="G22" s="15"/>
      <c r="H22" s="1"/>
      <c r="I22" s="2"/>
      <c r="J22" s="2"/>
    </row>
    <row r="23" spans="2:10" s="21" customFormat="1" ht="30" customHeight="1">
      <c r="B23" s="46" t="s">
        <v>3</v>
      </c>
      <c r="C23" s="47"/>
      <c r="D23" s="47"/>
      <c r="E23" s="19">
        <f aca="true" t="shared" si="2" ref="E23:J23">SUM(E8:E22)</f>
        <v>2608000</v>
      </c>
      <c r="F23" s="19">
        <f t="shared" si="2"/>
        <v>10.7961</v>
      </c>
      <c r="G23" s="19">
        <f t="shared" si="2"/>
        <v>0</v>
      </c>
      <c r="H23" s="19">
        <f t="shared" si="2"/>
        <v>0</v>
      </c>
      <c r="I23" s="19">
        <f t="shared" si="2"/>
        <v>2608000</v>
      </c>
      <c r="J23" s="19">
        <f t="shared" si="2"/>
        <v>10.7961</v>
      </c>
    </row>
    <row r="24" spans="2:10" ht="30" customHeight="1">
      <c r="B24" s="49" t="s">
        <v>10</v>
      </c>
      <c r="C24" s="50"/>
      <c r="D24" s="50"/>
      <c r="E24" s="16"/>
      <c r="F24" s="17"/>
      <c r="G24" s="16"/>
      <c r="H24" s="17"/>
      <c r="I24" s="18"/>
      <c r="J24" s="18"/>
    </row>
    <row r="25" spans="2:10" ht="30" customHeight="1">
      <c r="B25" s="51" t="s">
        <v>11</v>
      </c>
      <c r="C25" s="52"/>
      <c r="D25" s="53"/>
      <c r="E25" s="16"/>
      <c r="F25" s="17"/>
      <c r="G25" s="16"/>
      <c r="H25" s="17"/>
      <c r="I25" s="18"/>
      <c r="J25" s="18"/>
    </row>
    <row r="26" spans="2:10" ht="30" customHeight="1">
      <c r="B26" s="51" t="s">
        <v>2</v>
      </c>
      <c r="C26" s="52"/>
      <c r="D26" s="53"/>
      <c r="E26" s="16"/>
      <c r="F26" s="17"/>
      <c r="G26" s="16"/>
      <c r="H26" s="17"/>
      <c r="I26" s="18"/>
      <c r="J26" s="18"/>
    </row>
  </sheetData>
  <sheetProtection/>
  <mergeCells count="13">
    <mergeCell ref="B1:I1"/>
    <mergeCell ref="B5:B6"/>
    <mergeCell ref="E5:F5"/>
    <mergeCell ref="G5:H5"/>
    <mergeCell ref="I5:J5"/>
    <mergeCell ref="C5:C6"/>
    <mergeCell ref="D5:D6"/>
    <mergeCell ref="B23:D23"/>
    <mergeCell ref="B3:C3"/>
    <mergeCell ref="B24:D24"/>
    <mergeCell ref="B26:D26"/>
    <mergeCell ref="B25:D25"/>
    <mergeCell ref="B7:J7"/>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indexed="12"/>
  </sheetPr>
  <dimension ref="B1:N26"/>
  <sheetViews>
    <sheetView showGridLines="0" zoomScale="70" zoomScaleNormal="70" zoomScalePageLayoutView="0" workbookViewId="0" topLeftCell="A16">
      <selection activeCell="E23" sqref="E23"/>
    </sheetView>
  </sheetViews>
  <sheetFormatPr defaultColWidth="9.00390625" defaultRowHeight="15.75" customHeight="1"/>
  <cols>
    <col min="1" max="1" width="3.125" style="3" customWidth="1"/>
    <col min="2" max="2" width="5.875" style="26" customWidth="1"/>
    <col min="3"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3" width="9.00390625" style="3" customWidth="1"/>
    <col min="14" max="14" width="10.875" style="3" bestFit="1" customWidth="1"/>
    <col min="15" max="16384" width="9.00390625" style="3" customWidth="1"/>
  </cols>
  <sheetData>
    <row r="1" spans="2:9" ht="15.75" customHeight="1">
      <c r="B1" s="57" t="s">
        <v>1</v>
      </c>
      <c r="C1" s="57"/>
      <c r="D1" s="57"/>
      <c r="E1" s="57"/>
      <c r="F1" s="57"/>
      <c r="G1" s="57"/>
      <c r="H1" s="57"/>
      <c r="I1" s="57"/>
    </row>
    <row r="3" spans="2:10" ht="29.25" customHeight="1">
      <c r="B3" s="67" t="s">
        <v>0</v>
      </c>
      <c r="C3" s="67"/>
      <c r="D3" s="5" t="s">
        <v>52</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102</v>
      </c>
      <c r="C7" s="55"/>
      <c r="D7" s="55"/>
      <c r="E7" s="55"/>
      <c r="F7" s="55"/>
      <c r="G7" s="55"/>
      <c r="H7" s="55"/>
      <c r="I7" s="55"/>
      <c r="J7" s="56"/>
    </row>
    <row r="8" spans="2:14" ht="49.5" customHeight="1">
      <c r="B8" s="11" t="s">
        <v>18</v>
      </c>
      <c r="C8" s="11" t="s">
        <v>19</v>
      </c>
      <c r="D8" s="22" t="s">
        <v>135</v>
      </c>
      <c r="E8" s="1">
        <v>300000</v>
      </c>
      <c r="F8" s="1">
        <f aca="true" t="shared" si="0" ref="F8:F13">ROUND((E8/$N$8*100),4)</f>
        <v>1.2419</v>
      </c>
      <c r="G8" s="1">
        <v>0</v>
      </c>
      <c r="H8" s="1">
        <v>0</v>
      </c>
      <c r="I8" s="1">
        <f aca="true" t="shared" si="1" ref="I8:I13">E8+G8</f>
        <v>300000</v>
      </c>
      <c r="J8" s="1">
        <f aca="true" t="shared" si="2" ref="J8:J13">F8+H8</f>
        <v>1.2419</v>
      </c>
      <c r="N8" s="28">
        <f>'Kurumsal Yapı'!M7</f>
        <v>24157000</v>
      </c>
    </row>
    <row r="9" spans="2:10" ht="57.75" customHeight="1">
      <c r="B9" s="11" t="s">
        <v>18</v>
      </c>
      <c r="C9" s="11" t="s">
        <v>20</v>
      </c>
      <c r="D9" s="22" t="s">
        <v>138</v>
      </c>
      <c r="E9" s="1">
        <v>400000</v>
      </c>
      <c r="F9" s="1">
        <f t="shared" si="0"/>
        <v>1.6558</v>
      </c>
      <c r="G9" s="1">
        <v>0</v>
      </c>
      <c r="H9" s="1">
        <v>0</v>
      </c>
      <c r="I9" s="1">
        <f t="shared" si="1"/>
        <v>400000</v>
      </c>
      <c r="J9" s="1">
        <f t="shared" si="2"/>
        <v>1.6558</v>
      </c>
    </row>
    <row r="10" spans="2:10" ht="57.75" customHeight="1">
      <c r="B10" s="11" t="s">
        <v>18</v>
      </c>
      <c r="C10" s="11" t="s">
        <v>33</v>
      </c>
      <c r="D10" s="22" t="s">
        <v>65</v>
      </c>
      <c r="E10" s="1">
        <v>100000</v>
      </c>
      <c r="F10" s="1">
        <f t="shared" si="0"/>
        <v>0.414</v>
      </c>
      <c r="G10" s="1">
        <v>0</v>
      </c>
      <c r="H10" s="1">
        <v>0</v>
      </c>
      <c r="I10" s="1">
        <f t="shared" si="1"/>
        <v>100000</v>
      </c>
      <c r="J10" s="1">
        <f t="shared" si="2"/>
        <v>0.414</v>
      </c>
    </row>
    <row r="11" spans="2:10" ht="49.5" customHeight="1">
      <c r="B11" s="11" t="s">
        <v>18</v>
      </c>
      <c r="C11" s="11" t="s">
        <v>60</v>
      </c>
      <c r="D11" s="22" t="s">
        <v>139</v>
      </c>
      <c r="E11" s="1">
        <v>600000</v>
      </c>
      <c r="F11" s="1">
        <f t="shared" si="0"/>
        <v>2.4838</v>
      </c>
      <c r="G11" s="1">
        <v>0</v>
      </c>
      <c r="H11" s="1">
        <v>0</v>
      </c>
      <c r="I11" s="1">
        <f t="shared" si="1"/>
        <v>600000</v>
      </c>
      <c r="J11" s="1">
        <f t="shared" si="2"/>
        <v>2.4838</v>
      </c>
    </row>
    <row r="12" spans="2:10" ht="49.5" customHeight="1">
      <c r="B12" s="11" t="s">
        <v>18</v>
      </c>
      <c r="C12" s="11" t="s">
        <v>136</v>
      </c>
      <c r="D12" s="22" t="s">
        <v>66</v>
      </c>
      <c r="E12" s="1">
        <v>0</v>
      </c>
      <c r="F12" s="1">
        <f t="shared" si="0"/>
        <v>0</v>
      </c>
      <c r="G12" s="1">
        <v>0</v>
      </c>
      <c r="H12" s="1">
        <v>0</v>
      </c>
      <c r="I12" s="1">
        <f t="shared" si="1"/>
        <v>0</v>
      </c>
      <c r="J12" s="1">
        <f t="shared" si="2"/>
        <v>0</v>
      </c>
    </row>
    <row r="13" spans="2:10" ht="49.5" customHeight="1">
      <c r="B13" s="11" t="s">
        <v>18</v>
      </c>
      <c r="C13" s="11" t="s">
        <v>137</v>
      </c>
      <c r="D13" s="22" t="s">
        <v>140</v>
      </c>
      <c r="E13" s="1">
        <v>50000</v>
      </c>
      <c r="F13" s="1">
        <f t="shared" si="0"/>
        <v>0.207</v>
      </c>
      <c r="G13" s="1">
        <v>0</v>
      </c>
      <c r="H13" s="1">
        <v>0</v>
      </c>
      <c r="I13" s="1">
        <f t="shared" si="1"/>
        <v>50000</v>
      </c>
      <c r="J13" s="1">
        <f t="shared" si="2"/>
        <v>0.207</v>
      </c>
    </row>
    <row r="14" spans="2:10" ht="49.5" customHeight="1">
      <c r="B14" s="11"/>
      <c r="C14" s="11"/>
      <c r="D14" s="22"/>
      <c r="E14" s="1"/>
      <c r="F14" s="1"/>
      <c r="G14" s="1"/>
      <c r="H14" s="1"/>
      <c r="I14" s="1"/>
      <c r="J14" s="1"/>
    </row>
    <row r="15" spans="2:10" ht="49.5" customHeight="1">
      <c r="B15" s="11"/>
      <c r="C15" s="11"/>
      <c r="D15" s="22"/>
      <c r="E15" s="1"/>
      <c r="F15" s="1"/>
      <c r="G15" s="1"/>
      <c r="H15" s="1"/>
      <c r="I15" s="1"/>
      <c r="J15" s="1"/>
    </row>
    <row r="16" spans="2:10" ht="49.5" customHeight="1">
      <c r="B16" s="11"/>
      <c r="C16" s="13"/>
      <c r="D16" s="23"/>
      <c r="E16" s="15"/>
      <c r="F16" s="1"/>
      <c r="G16" s="15"/>
      <c r="H16" s="1"/>
      <c r="I16" s="2"/>
      <c r="J16" s="2"/>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ht="49.5" customHeight="1">
      <c r="B22" s="11"/>
      <c r="C22" s="13"/>
      <c r="D22" s="23"/>
      <c r="E22" s="15"/>
      <c r="F22" s="1"/>
      <c r="G22" s="15"/>
      <c r="H22" s="1"/>
      <c r="I22" s="2"/>
      <c r="J22" s="2"/>
    </row>
    <row r="23" spans="2:10" s="21" customFormat="1" ht="30" customHeight="1">
      <c r="B23" s="46" t="s">
        <v>3</v>
      </c>
      <c r="C23" s="47"/>
      <c r="D23" s="47"/>
      <c r="E23" s="19">
        <f aca="true" t="shared" si="3" ref="E23:J23">SUM(E8:E22)</f>
        <v>1450000</v>
      </c>
      <c r="F23" s="19">
        <f t="shared" si="3"/>
        <v>6.0025</v>
      </c>
      <c r="G23" s="19">
        <f t="shared" si="3"/>
        <v>0</v>
      </c>
      <c r="H23" s="19">
        <f t="shared" si="3"/>
        <v>0</v>
      </c>
      <c r="I23" s="19">
        <f t="shared" si="3"/>
        <v>1450000</v>
      </c>
      <c r="J23" s="20">
        <f t="shared" si="3"/>
        <v>6.0025</v>
      </c>
    </row>
    <row r="24" spans="2:10" ht="30" customHeight="1">
      <c r="B24" s="49" t="s">
        <v>10</v>
      </c>
      <c r="C24" s="50"/>
      <c r="D24" s="50"/>
      <c r="E24" s="16"/>
      <c r="F24" s="17"/>
      <c r="G24" s="16"/>
      <c r="H24" s="17"/>
      <c r="I24" s="18"/>
      <c r="J24" s="18"/>
    </row>
    <row r="25" spans="2:10" ht="30" customHeight="1">
      <c r="B25" s="51" t="s">
        <v>11</v>
      </c>
      <c r="C25" s="52"/>
      <c r="D25" s="53"/>
      <c r="E25" s="16"/>
      <c r="F25" s="17"/>
      <c r="G25" s="16"/>
      <c r="H25" s="17"/>
      <c r="I25" s="18"/>
      <c r="J25" s="18"/>
    </row>
    <row r="26" spans="2:10" ht="30" customHeight="1">
      <c r="B26" s="51" t="s">
        <v>2</v>
      </c>
      <c r="C26" s="52"/>
      <c r="D26" s="53"/>
      <c r="E26" s="16"/>
      <c r="F26" s="17"/>
      <c r="G26" s="16"/>
      <c r="H26" s="17"/>
      <c r="I26" s="18"/>
      <c r="J26" s="18"/>
    </row>
  </sheetData>
  <sheetProtection/>
  <mergeCells count="13">
    <mergeCell ref="B23:D23"/>
    <mergeCell ref="B3:C3"/>
    <mergeCell ref="B24:D24"/>
    <mergeCell ref="B26:D26"/>
    <mergeCell ref="B25:D25"/>
    <mergeCell ref="B7:J7"/>
    <mergeCell ref="B1:I1"/>
    <mergeCell ref="B5:B6"/>
    <mergeCell ref="E5:F5"/>
    <mergeCell ref="G5:H5"/>
    <mergeCell ref="I5:J5"/>
    <mergeCell ref="C5:C6"/>
    <mergeCell ref="D5:D6"/>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indexed="11"/>
  </sheetPr>
  <dimension ref="B1:M25"/>
  <sheetViews>
    <sheetView showGridLines="0" zoomScale="75" zoomScaleNormal="75" zoomScalePageLayoutView="0" workbookViewId="0" topLeftCell="A16">
      <selection activeCell="E11" sqref="E11"/>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59</v>
      </c>
      <c r="C6" s="55"/>
      <c r="D6" s="55"/>
      <c r="E6" s="55"/>
      <c r="F6" s="55"/>
      <c r="G6" s="55"/>
      <c r="H6" s="55"/>
      <c r="I6" s="55"/>
      <c r="J6" s="56"/>
    </row>
    <row r="7" spans="2:13" ht="49.5" customHeight="1">
      <c r="B7" s="11" t="s">
        <v>18</v>
      </c>
      <c r="C7" s="11" t="s">
        <v>19</v>
      </c>
      <c r="D7" s="22" t="s">
        <v>141</v>
      </c>
      <c r="E7" s="1">
        <v>750000</v>
      </c>
      <c r="F7" s="1">
        <f>ROUND((E7/$M$7),4)*100</f>
        <v>3.1</v>
      </c>
      <c r="G7" s="1">
        <v>0</v>
      </c>
      <c r="H7" s="1">
        <v>0</v>
      </c>
      <c r="I7" s="1">
        <f aca="true" t="shared" si="0" ref="I7:J10">E7+G7</f>
        <v>750000</v>
      </c>
      <c r="J7" s="1">
        <f t="shared" si="0"/>
        <v>3.1</v>
      </c>
      <c r="M7" s="3">
        <f>'Kurumsal Yapı'!M7</f>
        <v>24157000</v>
      </c>
    </row>
    <row r="8" spans="2:10" ht="49.5" customHeight="1">
      <c r="B8" s="11" t="s">
        <v>18</v>
      </c>
      <c r="C8" s="11" t="s">
        <v>20</v>
      </c>
      <c r="D8" s="22" t="s">
        <v>142</v>
      </c>
      <c r="E8" s="1">
        <v>2000000</v>
      </c>
      <c r="F8" s="1">
        <f>ROUND((E8/$M$7),4)*100</f>
        <v>8.28</v>
      </c>
      <c r="G8" s="1">
        <v>0</v>
      </c>
      <c r="H8" s="1">
        <v>0</v>
      </c>
      <c r="I8" s="1">
        <f t="shared" si="0"/>
        <v>2000000</v>
      </c>
      <c r="J8" s="1">
        <f t="shared" si="0"/>
        <v>8.28</v>
      </c>
    </row>
    <row r="9" spans="2:10" ht="49.5" customHeight="1">
      <c r="B9" s="11" t="s">
        <v>18</v>
      </c>
      <c r="C9" s="11" t="s">
        <v>33</v>
      </c>
      <c r="D9" s="22" t="s">
        <v>143</v>
      </c>
      <c r="E9" s="1">
        <v>3500000</v>
      </c>
      <c r="F9" s="1">
        <f>ROUND((E9/$M$7),4)*100</f>
        <v>14.49</v>
      </c>
      <c r="G9" s="1">
        <v>0</v>
      </c>
      <c r="H9" s="1">
        <v>0</v>
      </c>
      <c r="I9" s="1">
        <f>E9+G9</f>
        <v>3500000</v>
      </c>
      <c r="J9" s="1">
        <f>F9+H9</f>
        <v>14.49</v>
      </c>
    </row>
    <row r="10" spans="2:10" ht="49.5" customHeight="1">
      <c r="B10" s="11" t="s">
        <v>21</v>
      </c>
      <c r="C10" s="11" t="s">
        <v>22</v>
      </c>
      <c r="D10" s="22" t="s">
        <v>144</v>
      </c>
      <c r="E10" s="1">
        <v>400000</v>
      </c>
      <c r="F10" s="1">
        <f>ROUND((E10/$M$7),4)*100</f>
        <v>1.66</v>
      </c>
      <c r="G10" s="1">
        <v>0</v>
      </c>
      <c r="H10" s="1">
        <v>0</v>
      </c>
      <c r="I10" s="1">
        <f t="shared" si="0"/>
        <v>400000</v>
      </c>
      <c r="J10" s="1">
        <f t="shared" si="0"/>
        <v>1.66</v>
      </c>
    </row>
    <row r="11" spans="2:10" ht="49.5" customHeight="1">
      <c r="B11" s="11"/>
      <c r="C11" s="13"/>
      <c r="D11" s="23"/>
      <c r="E11" s="15"/>
      <c r="F11" s="1"/>
      <c r="G11" s="1"/>
      <c r="H11" s="1"/>
      <c r="I11" s="1"/>
      <c r="J11" s="1"/>
    </row>
    <row r="12" spans="2:10" ht="49.5" customHeight="1">
      <c r="B12" s="11"/>
      <c r="C12" s="13"/>
      <c r="D12" s="23"/>
      <c r="E12" s="15"/>
      <c r="F12" s="1"/>
      <c r="G12" s="15"/>
      <c r="H12" s="1"/>
      <c r="I12" s="2"/>
      <c r="J12" s="2"/>
    </row>
    <row r="13" spans="2:10" ht="49.5" customHeight="1">
      <c r="B13" s="11"/>
      <c r="C13" s="13"/>
      <c r="D13" s="23"/>
      <c r="E13" s="15"/>
      <c r="F13" s="1"/>
      <c r="G13" s="15"/>
      <c r="H13" s="1"/>
      <c r="I13" s="2"/>
      <c r="J13" s="2"/>
    </row>
    <row r="14" spans="2:10" ht="49.5" customHeight="1">
      <c r="B14" s="11"/>
      <c r="C14" s="13"/>
      <c r="D14" s="23"/>
      <c r="E14" s="15"/>
      <c r="F14" s="1"/>
      <c r="G14" s="15"/>
      <c r="H14" s="1"/>
      <c r="I14" s="2"/>
      <c r="J14" s="2"/>
    </row>
    <row r="15" spans="2:10" ht="49.5" customHeight="1">
      <c r="B15" s="11"/>
      <c r="C15" s="13"/>
      <c r="D15" s="23"/>
      <c r="E15" s="15"/>
      <c r="F15" s="1"/>
      <c r="G15" s="15"/>
      <c r="H15" s="1"/>
      <c r="I15" s="2"/>
      <c r="J15" s="2"/>
    </row>
    <row r="16" spans="2:10" ht="49.5" customHeight="1">
      <c r="B16" s="11"/>
      <c r="C16" s="13"/>
      <c r="D16" s="23"/>
      <c r="E16" s="15"/>
      <c r="F16" s="1"/>
      <c r="G16" s="15"/>
      <c r="H16" s="1"/>
      <c r="I16" s="2"/>
      <c r="J16" s="2"/>
    </row>
    <row r="17" spans="2:10" ht="49.5" customHeight="1">
      <c r="B17" s="11"/>
      <c r="C17" s="13"/>
      <c r="D17" s="23"/>
      <c r="E17" s="15"/>
      <c r="F17" s="1"/>
      <c r="G17" s="15"/>
      <c r="H17" s="1"/>
      <c r="I17" s="2"/>
      <c r="J17" s="2"/>
    </row>
    <row r="18" spans="2:10" ht="49.5" customHeight="1">
      <c r="B18" s="11"/>
      <c r="C18" s="13"/>
      <c r="D18" s="23"/>
      <c r="E18" s="15"/>
      <c r="F18" s="1"/>
      <c r="G18" s="15"/>
      <c r="H18" s="1"/>
      <c r="I18" s="2"/>
      <c r="J18" s="2"/>
    </row>
    <row r="19" spans="2:10" ht="49.5" customHeight="1">
      <c r="B19" s="11"/>
      <c r="C19" s="13"/>
      <c r="D19" s="23"/>
      <c r="E19" s="15"/>
      <c r="F19" s="1"/>
      <c r="G19" s="15"/>
      <c r="H19" s="1"/>
      <c r="I19" s="2"/>
      <c r="J19" s="2"/>
    </row>
    <row r="20" spans="2:10" ht="49.5" customHeight="1">
      <c r="B20" s="11"/>
      <c r="C20" s="13"/>
      <c r="D20" s="23"/>
      <c r="E20" s="15"/>
      <c r="F20" s="1"/>
      <c r="G20" s="15"/>
      <c r="H20" s="1"/>
      <c r="I20" s="2"/>
      <c r="J20" s="2"/>
    </row>
    <row r="21" spans="2:10" ht="49.5" customHeight="1">
      <c r="B21" s="11"/>
      <c r="C21" s="13"/>
      <c r="D21" s="23"/>
      <c r="E21" s="15"/>
      <c r="F21" s="1"/>
      <c r="G21" s="15"/>
      <c r="H21" s="1"/>
      <c r="I21" s="2"/>
      <c r="J21" s="2"/>
    </row>
    <row r="22" spans="2:10" s="25" customFormat="1" ht="30" customHeight="1">
      <c r="B22" s="49" t="s">
        <v>3</v>
      </c>
      <c r="C22" s="68"/>
      <c r="D22" s="68"/>
      <c r="E22" s="24">
        <f aca="true" t="shared" si="1" ref="E22:J22">SUM(E7:E21)</f>
        <v>6650000</v>
      </c>
      <c r="F22" s="24">
        <f t="shared" si="1"/>
        <v>27.529999999999998</v>
      </c>
      <c r="G22" s="24">
        <f t="shared" si="1"/>
        <v>0</v>
      </c>
      <c r="H22" s="24">
        <f t="shared" si="1"/>
        <v>0</v>
      </c>
      <c r="I22" s="24">
        <f t="shared" si="1"/>
        <v>6650000</v>
      </c>
      <c r="J22" s="29">
        <f t="shared" si="1"/>
        <v>27.529999999999998</v>
      </c>
    </row>
    <row r="23" spans="2:10" ht="30" customHeight="1">
      <c r="B23" s="49" t="s">
        <v>10</v>
      </c>
      <c r="C23" s="50"/>
      <c r="D23" s="50"/>
      <c r="E23" s="16"/>
      <c r="F23" s="17"/>
      <c r="G23" s="16"/>
      <c r="H23" s="17"/>
      <c r="I23" s="18"/>
      <c r="J23" s="18"/>
    </row>
    <row r="24" spans="2:10" ht="30" customHeight="1">
      <c r="B24" s="51" t="s">
        <v>11</v>
      </c>
      <c r="C24" s="52"/>
      <c r="D24" s="53"/>
      <c r="E24" s="16"/>
      <c r="F24" s="17"/>
      <c r="G24" s="16"/>
      <c r="H24" s="17"/>
      <c r="I24" s="18"/>
      <c r="J24" s="18"/>
    </row>
    <row r="25" spans="2:10" ht="30" customHeight="1">
      <c r="B25" s="51" t="s">
        <v>2</v>
      </c>
      <c r="C25" s="52"/>
      <c r="D25" s="53"/>
      <c r="E25" s="16"/>
      <c r="F25" s="17"/>
      <c r="G25" s="16"/>
      <c r="H25" s="17"/>
      <c r="I25" s="18"/>
      <c r="J25" s="18"/>
    </row>
  </sheetData>
  <sheetProtection/>
  <mergeCells count="13">
    <mergeCell ref="B22:D22"/>
    <mergeCell ref="B2:C2"/>
    <mergeCell ref="B23:D23"/>
    <mergeCell ref="B25:D25"/>
    <mergeCell ref="B24:D24"/>
    <mergeCell ref="B6:J6"/>
    <mergeCell ref="B1:I1"/>
    <mergeCell ref="B4:B5"/>
    <mergeCell ref="E4:F4"/>
    <mergeCell ref="G4:H4"/>
    <mergeCell ref="I4:J4"/>
    <mergeCell ref="C4:C5"/>
    <mergeCell ref="D4:D5"/>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indexed="16"/>
  </sheetPr>
  <dimension ref="B1:M27"/>
  <sheetViews>
    <sheetView showGridLines="0" zoomScale="70" zoomScaleNormal="70" zoomScalePageLayoutView="0" workbookViewId="0" topLeftCell="A14">
      <selection activeCell="E24" sqref="E24"/>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2" spans="2:10" ht="24" customHeight="1">
      <c r="B2" s="48" t="s">
        <v>0</v>
      </c>
      <c r="C2" s="48"/>
      <c r="D2" s="5" t="s">
        <v>52</v>
      </c>
      <c r="E2" s="6"/>
      <c r="F2" s="6"/>
      <c r="G2" s="6"/>
      <c r="H2" s="6"/>
      <c r="I2" s="6"/>
      <c r="J2" s="7"/>
    </row>
    <row r="3" spans="6:10" ht="15.75" customHeight="1">
      <c r="F3" s="9"/>
      <c r="H3" s="9"/>
      <c r="I3" s="9"/>
      <c r="J3" s="9"/>
    </row>
    <row r="4" spans="2:10" ht="27" customHeight="1">
      <c r="B4" s="58" t="s">
        <v>4</v>
      </c>
      <c r="C4" s="63" t="s">
        <v>12</v>
      </c>
      <c r="D4" s="65" t="s">
        <v>166</v>
      </c>
      <c r="E4" s="60" t="s">
        <v>6</v>
      </c>
      <c r="F4" s="61"/>
      <c r="G4" s="60" t="s">
        <v>7</v>
      </c>
      <c r="H4" s="61"/>
      <c r="I4" s="60" t="s">
        <v>8</v>
      </c>
      <c r="J4" s="62"/>
    </row>
    <row r="5" spans="2:10" ht="55.5" customHeight="1">
      <c r="B5" s="59"/>
      <c r="C5" s="64"/>
      <c r="D5" s="66"/>
      <c r="E5" s="10" t="s">
        <v>5</v>
      </c>
      <c r="F5" s="4" t="s">
        <v>9</v>
      </c>
      <c r="G5" s="10" t="s">
        <v>5</v>
      </c>
      <c r="H5" s="4" t="s">
        <v>9</v>
      </c>
      <c r="I5" s="10" t="s">
        <v>5</v>
      </c>
      <c r="J5" s="4" t="s">
        <v>9</v>
      </c>
    </row>
    <row r="6" spans="2:10" ht="24.75" customHeight="1">
      <c r="B6" s="54" t="s">
        <v>101</v>
      </c>
      <c r="C6" s="55"/>
      <c r="D6" s="55"/>
      <c r="E6" s="55"/>
      <c r="F6" s="55"/>
      <c r="G6" s="55"/>
      <c r="H6" s="55"/>
      <c r="I6" s="55"/>
      <c r="J6" s="56"/>
    </row>
    <row r="7" spans="2:13" ht="49.5" customHeight="1">
      <c r="B7" s="11" t="s">
        <v>18</v>
      </c>
      <c r="C7" s="11" t="s">
        <v>19</v>
      </c>
      <c r="D7" s="22" t="s">
        <v>145</v>
      </c>
      <c r="E7" s="1">
        <v>350000</v>
      </c>
      <c r="F7" s="1">
        <f>ROUND((E7/$M$7),4)*100</f>
        <v>1.4500000000000002</v>
      </c>
      <c r="G7" s="1">
        <v>0</v>
      </c>
      <c r="H7" s="1">
        <v>0</v>
      </c>
      <c r="I7" s="1">
        <f aca="true" t="shared" si="0" ref="I7:J13">E7+G7</f>
        <v>350000</v>
      </c>
      <c r="J7" s="1">
        <f t="shared" si="0"/>
        <v>1.4500000000000002</v>
      </c>
      <c r="M7" s="3">
        <f>'Kurumsal Yapı'!M7</f>
        <v>24157000</v>
      </c>
    </row>
    <row r="8" spans="2:13" ht="49.5" customHeight="1">
      <c r="B8" s="11" t="s">
        <v>18</v>
      </c>
      <c r="C8" s="11" t="s">
        <v>20</v>
      </c>
      <c r="D8" s="22" t="s">
        <v>146</v>
      </c>
      <c r="E8" s="1">
        <v>1000000</v>
      </c>
      <c r="F8" s="1">
        <f aca="true" t="shared" si="1" ref="F8:F23">ROUND((E8/$M$7),4)*100</f>
        <v>4.14</v>
      </c>
      <c r="G8" s="1">
        <v>0</v>
      </c>
      <c r="H8" s="1">
        <v>0</v>
      </c>
      <c r="I8" s="1">
        <f t="shared" si="0"/>
        <v>1000000</v>
      </c>
      <c r="J8" s="1">
        <f t="shared" si="0"/>
        <v>4.14</v>
      </c>
      <c r="M8" s="3" t="s">
        <v>51</v>
      </c>
    </row>
    <row r="9" spans="2:10" ht="49.5" customHeight="1">
      <c r="B9" s="11" t="s">
        <v>18</v>
      </c>
      <c r="C9" s="11" t="s">
        <v>33</v>
      </c>
      <c r="D9" s="22" t="s">
        <v>147</v>
      </c>
      <c r="E9" s="1">
        <v>100000</v>
      </c>
      <c r="F9" s="1">
        <f t="shared" si="1"/>
        <v>0.41000000000000003</v>
      </c>
      <c r="G9" s="1">
        <v>0</v>
      </c>
      <c r="H9" s="1">
        <v>0</v>
      </c>
      <c r="I9" s="1">
        <f t="shared" si="0"/>
        <v>100000</v>
      </c>
      <c r="J9" s="1">
        <f t="shared" si="0"/>
        <v>0.41000000000000003</v>
      </c>
    </row>
    <row r="10" spans="2:10" ht="49.5" customHeight="1">
      <c r="B10" s="11" t="s">
        <v>21</v>
      </c>
      <c r="C10" s="11" t="s">
        <v>22</v>
      </c>
      <c r="D10" s="22" t="s">
        <v>148</v>
      </c>
      <c r="E10" s="1">
        <v>0</v>
      </c>
      <c r="F10" s="1">
        <f t="shared" si="1"/>
        <v>0</v>
      </c>
      <c r="G10" s="1">
        <v>0</v>
      </c>
      <c r="H10" s="1">
        <v>0</v>
      </c>
      <c r="I10" s="1">
        <f t="shared" si="0"/>
        <v>0</v>
      </c>
      <c r="J10" s="1">
        <f t="shared" si="0"/>
        <v>0</v>
      </c>
    </row>
    <row r="11" spans="2:10" ht="49.5" customHeight="1">
      <c r="B11" s="11" t="s">
        <v>21</v>
      </c>
      <c r="C11" s="11" t="s">
        <v>23</v>
      </c>
      <c r="D11" s="22" t="s">
        <v>149</v>
      </c>
      <c r="E11" s="1">
        <v>0</v>
      </c>
      <c r="F11" s="1">
        <f t="shared" si="1"/>
        <v>0</v>
      </c>
      <c r="G11" s="1">
        <v>0</v>
      </c>
      <c r="H11" s="1">
        <v>0</v>
      </c>
      <c r="I11" s="1">
        <f t="shared" si="0"/>
        <v>0</v>
      </c>
      <c r="J11" s="1">
        <f t="shared" si="0"/>
        <v>0</v>
      </c>
    </row>
    <row r="12" spans="2:10" ht="49.5" customHeight="1">
      <c r="B12" s="11" t="s">
        <v>21</v>
      </c>
      <c r="C12" s="11" t="s">
        <v>61</v>
      </c>
      <c r="D12" s="22" t="s">
        <v>150</v>
      </c>
      <c r="E12" s="1">
        <v>0</v>
      </c>
      <c r="F12" s="1">
        <f t="shared" si="1"/>
        <v>0</v>
      </c>
      <c r="G12" s="1">
        <v>0</v>
      </c>
      <c r="H12" s="1">
        <v>0</v>
      </c>
      <c r="I12" s="1">
        <f t="shared" si="0"/>
        <v>0</v>
      </c>
      <c r="J12" s="1">
        <f t="shared" si="0"/>
        <v>0</v>
      </c>
    </row>
    <row r="13" spans="2:10" ht="49.5" customHeight="1">
      <c r="B13" s="11" t="s">
        <v>21</v>
      </c>
      <c r="C13" s="11" t="s">
        <v>116</v>
      </c>
      <c r="D13" s="22" t="s">
        <v>153</v>
      </c>
      <c r="E13" s="1">
        <v>200000</v>
      </c>
      <c r="F13" s="1">
        <f t="shared" si="1"/>
        <v>0.83</v>
      </c>
      <c r="G13" s="1">
        <v>0</v>
      </c>
      <c r="H13" s="1">
        <v>0</v>
      </c>
      <c r="I13" s="1">
        <f t="shared" si="0"/>
        <v>200000</v>
      </c>
      <c r="J13" s="1">
        <f t="shared" si="0"/>
        <v>0.83</v>
      </c>
    </row>
    <row r="14" spans="2:10" ht="49.5" customHeight="1">
      <c r="B14" s="11" t="s">
        <v>21</v>
      </c>
      <c r="C14" s="11" t="s">
        <v>118</v>
      </c>
      <c r="D14" s="23" t="s">
        <v>154</v>
      </c>
      <c r="E14" s="15">
        <v>300000</v>
      </c>
      <c r="F14" s="1">
        <f t="shared" si="1"/>
        <v>1.24</v>
      </c>
      <c r="G14" s="1">
        <v>0</v>
      </c>
      <c r="H14" s="1">
        <v>0</v>
      </c>
      <c r="I14" s="1">
        <f aca="true" t="shared" si="2" ref="I14:I22">E14+G14</f>
        <v>300000</v>
      </c>
      <c r="J14" s="1">
        <f aca="true" t="shared" si="3" ref="J14:J22">F14+H14</f>
        <v>1.24</v>
      </c>
    </row>
    <row r="15" spans="2:10" ht="49.5" customHeight="1">
      <c r="B15" s="11" t="s">
        <v>21</v>
      </c>
      <c r="C15" s="11" t="s">
        <v>151</v>
      </c>
      <c r="D15" s="23" t="s">
        <v>155</v>
      </c>
      <c r="E15" s="15">
        <v>750000</v>
      </c>
      <c r="F15" s="1">
        <f t="shared" si="1"/>
        <v>3.1</v>
      </c>
      <c r="G15" s="1">
        <v>0</v>
      </c>
      <c r="H15" s="1">
        <v>0</v>
      </c>
      <c r="I15" s="1">
        <f t="shared" si="2"/>
        <v>750000</v>
      </c>
      <c r="J15" s="1">
        <f t="shared" si="3"/>
        <v>3.1</v>
      </c>
    </row>
    <row r="16" spans="2:10" ht="49.5" customHeight="1">
      <c r="B16" s="11" t="s">
        <v>21</v>
      </c>
      <c r="C16" s="11" t="s">
        <v>152</v>
      </c>
      <c r="D16" s="23" t="s">
        <v>156</v>
      </c>
      <c r="E16" s="15">
        <v>120000</v>
      </c>
      <c r="F16" s="1">
        <f t="shared" si="1"/>
        <v>0.5</v>
      </c>
      <c r="G16" s="1">
        <v>0</v>
      </c>
      <c r="H16" s="1">
        <v>0</v>
      </c>
      <c r="I16" s="1">
        <f t="shared" si="2"/>
        <v>120000</v>
      </c>
      <c r="J16" s="1">
        <f t="shared" si="3"/>
        <v>0.5</v>
      </c>
    </row>
    <row r="17" spans="2:10" ht="49.5" customHeight="1">
      <c r="B17" s="11" t="s">
        <v>24</v>
      </c>
      <c r="C17" s="13" t="s">
        <v>25</v>
      </c>
      <c r="D17" s="23" t="s">
        <v>157</v>
      </c>
      <c r="E17" s="15">
        <v>0</v>
      </c>
      <c r="F17" s="1">
        <f t="shared" si="1"/>
        <v>0</v>
      </c>
      <c r="G17" s="1">
        <v>0</v>
      </c>
      <c r="H17" s="1">
        <v>0</v>
      </c>
      <c r="I17" s="1">
        <f t="shared" si="2"/>
        <v>0</v>
      </c>
      <c r="J17" s="1">
        <f t="shared" si="3"/>
        <v>0</v>
      </c>
    </row>
    <row r="18" spans="2:10" ht="49.5" customHeight="1">
      <c r="B18" s="11" t="s">
        <v>24</v>
      </c>
      <c r="C18" s="13" t="s">
        <v>55</v>
      </c>
      <c r="D18" s="23" t="s">
        <v>159</v>
      </c>
      <c r="E18" s="15">
        <v>300000</v>
      </c>
      <c r="F18" s="1">
        <f t="shared" si="1"/>
        <v>1.24</v>
      </c>
      <c r="G18" s="1">
        <v>0</v>
      </c>
      <c r="H18" s="1">
        <v>0</v>
      </c>
      <c r="I18" s="1">
        <f t="shared" si="2"/>
        <v>300000</v>
      </c>
      <c r="J18" s="1">
        <f t="shared" si="3"/>
        <v>1.24</v>
      </c>
    </row>
    <row r="19" spans="2:10" ht="49.5" customHeight="1">
      <c r="B19" s="11" t="s">
        <v>24</v>
      </c>
      <c r="C19" s="13" t="s">
        <v>158</v>
      </c>
      <c r="D19" s="23" t="s">
        <v>58</v>
      </c>
      <c r="E19" s="15">
        <v>0</v>
      </c>
      <c r="F19" s="1">
        <f t="shared" si="1"/>
        <v>0</v>
      </c>
      <c r="G19" s="1">
        <v>0</v>
      </c>
      <c r="H19" s="1">
        <v>0</v>
      </c>
      <c r="I19" s="1">
        <f t="shared" si="2"/>
        <v>0</v>
      </c>
      <c r="J19" s="1">
        <f t="shared" si="3"/>
        <v>0</v>
      </c>
    </row>
    <row r="20" spans="2:10" ht="49.5" customHeight="1">
      <c r="B20" s="11" t="s">
        <v>26</v>
      </c>
      <c r="C20" s="13" t="s">
        <v>27</v>
      </c>
      <c r="D20" s="23" t="s">
        <v>162</v>
      </c>
      <c r="E20" s="15">
        <v>4000000</v>
      </c>
      <c r="F20" s="1">
        <f t="shared" si="1"/>
        <v>16.56</v>
      </c>
      <c r="G20" s="1">
        <v>0</v>
      </c>
      <c r="H20" s="1">
        <v>0</v>
      </c>
      <c r="I20" s="1">
        <f>E20+G20</f>
        <v>4000000</v>
      </c>
      <c r="J20" s="1">
        <f>F20+H20</f>
        <v>16.56</v>
      </c>
    </row>
    <row r="21" spans="2:10" ht="49.5" customHeight="1">
      <c r="B21" s="11" t="s">
        <v>26</v>
      </c>
      <c r="C21" s="13" t="s">
        <v>83</v>
      </c>
      <c r="D21" s="23" t="s">
        <v>163</v>
      </c>
      <c r="E21" s="15">
        <v>200000</v>
      </c>
      <c r="F21" s="1">
        <f t="shared" si="1"/>
        <v>0.83</v>
      </c>
      <c r="G21" s="1">
        <v>0</v>
      </c>
      <c r="H21" s="1">
        <v>0</v>
      </c>
      <c r="I21" s="1">
        <f t="shared" si="2"/>
        <v>200000</v>
      </c>
      <c r="J21" s="1">
        <f t="shared" si="3"/>
        <v>0.83</v>
      </c>
    </row>
    <row r="22" spans="2:10" ht="49.5" customHeight="1">
      <c r="B22" s="11" t="s">
        <v>26</v>
      </c>
      <c r="C22" s="13" t="s">
        <v>160</v>
      </c>
      <c r="D22" s="23" t="s">
        <v>164</v>
      </c>
      <c r="E22" s="15">
        <v>200000</v>
      </c>
      <c r="F22" s="1">
        <f t="shared" si="1"/>
        <v>0.83</v>
      </c>
      <c r="G22" s="1">
        <v>0</v>
      </c>
      <c r="H22" s="1">
        <v>0</v>
      </c>
      <c r="I22" s="1">
        <f t="shared" si="2"/>
        <v>200000</v>
      </c>
      <c r="J22" s="1">
        <f t="shared" si="3"/>
        <v>0.83</v>
      </c>
    </row>
    <row r="23" spans="2:10" ht="49.5" customHeight="1">
      <c r="B23" s="11" t="s">
        <v>26</v>
      </c>
      <c r="C23" s="13" t="s">
        <v>161</v>
      </c>
      <c r="D23" s="23" t="s">
        <v>165</v>
      </c>
      <c r="E23" s="15">
        <v>800000</v>
      </c>
      <c r="F23" s="1">
        <f t="shared" si="1"/>
        <v>3.3099999999999996</v>
      </c>
      <c r="G23" s="1">
        <v>0</v>
      </c>
      <c r="H23" s="1">
        <v>0</v>
      </c>
      <c r="I23" s="1">
        <f>E23+G23</f>
        <v>800000</v>
      </c>
      <c r="J23" s="1">
        <f>F23+H23</f>
        <v>3.3099999999999996</v>
      </c>
    </row>
    <row r="24" spans="2:10" s="21" customFormat="1" ht="30" customHeight="1">
      <c r="B24" s="46" t="s">
        <v>3</v>
      </c>
      <c r="C24" s="47"/>
      <c r="D24" s="47"/>
      <c r="E24" s="19">
        <f aca="true" t="shared" si="4" ref="E24:J24">SUM(E7:E23)</f>
        <v>8320000</v>
      </c>
      <c r="F24" s="19">
        <f t="shared" si="4"/>
        <v>34.44</v>
      </c>
      <c r="G24" s="19">
        <f t="shared" si="4"/>
        <v>0</v>
      </c>
      <c r="H24" s="19">
        <f t="shared" si="4"/>
        <v>0</v>
      </c>
      <c r="I24" s="19">
        <f t="shared" si="4"/>
        <v>8320000</v>
      </c>
      <c r="J24" s="20">
        <f t="shared" si="4"/>
        <v>34.44</v>
      </c>
    </row>
    <row r="25" spans="2:10" ht="30" customHeight="1">
      <c r="B25" s="49" t="s">
        <v>10</v>
      </c>
      <c r="C25" s="50"/>
      <c r="D25" s="50"/>
      <c r="E25" s="16"/>
      <c r="F25" s="17"/>
      <c r="G25" s="16"/>
      <c r="H25" s="17"/>
      <c r="I25" s="18"/>
      <c r="J25" s="18"/>
    </row>
    <row r="26" spans="2:10" ht="30" customHeight="1">
      <c r="B26" s="51" t="s">
        <v>11</v>
      </c>
      <c r="C26" s="52"/>
      <c r="D26" s="53"/>
      <c r="E26" s="16"/>
      <c r="F26" s="17"/>
      <c r="G26" s="16"/>
      <c r="H26" s="17"/>
      <c r="I26" s="18"/>
      <c r="J26" s="18"/>
    </row>
    <row r="27" spans="2:10" ht="30" customHeight="1">
      <c r="B27" s="51" t="s">
        <v>2</v>
      </c>
      <c r="C27" s="52"/>
      <c r="D27" s="53"/>
      <c r="E27" s="16"/>
      <c r="F27" s="17"/>
      <c r="G27" s="16"/>
      <c r="H27" s="17"/>
      <c r="I27" s="18"/>
      <c r="J27" s="18"/>
    </row>
  </sheetData>
  <sheetProtection/>
  <mergeCells count="13">
    <mergeCell ref="B24:D24"/>
    <mergeCell ref="B2:C2"/>
    <mergeCell ref="B25:D25"/>
    <mergeCell ref="B27:D27"/>
    <mergeCell ref="B26:D26"/>
    <mergeCell ref="B6:J6"/>
    <mergeCell ref="B1:I1"/>
    <mergeCell ref="B4:B5"/>
    <mergeCell ref="E4:F4"/>
    <mergeCell ref="G4:H4"/>
    <mergeCell ref="I4:J4"/>
    <mergeCell ref="C4:C5"/>
    <mergeCell ref="D4:D5"/>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5"/>
  </sheetPr>
  <dimension ref="B1:N25"/>
  <sheetViews>
    <sheetView showGridLines="0" zoomScale="70" zoomScaleNormal="70" zoomScalePageLayoutView="0" workbookViewId="0" topLeftCell="A19">
      <selection activeCell="E8" sqref="E8"/>
    </sheetView>
  </sheetViews>
  <sheetFormatPr defaultColWidth="9.00390625" defaultRowHeight="15.75" customHeight="1"/>
  <cols>
    <col min="1" max="1" width="3.125" style="3" customWidth="1"/>
    <col min="2" max="2" width="5.875" style="26" customWidth="1"/>
    <col min="3"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4" width="9.75390625" style="3" bestFit="1" customWidth="1"/>
    <col min="15" max="16384" width="9.00390625" style="3" customWidth="1"/>
  </cols>
  <sheetData>
    <row r="1" spans="2:9" ht="15.75" customHeight="1">
      <c r="B1" s="57" t="s">
        <v>1</v>
      </c>
      <c r="C1" s="57"/>
      <c r="D1" s="57"/>
      <c r="E1" s="57"/>
      <c r="F1" s="57"/>
      <c r="G1" s="57"/>
      <c r="H1" s="57"/>
      <c r="I1" s="57"/>
    </row>
    <row r="3" spans="2:10" ht="29.25" customHeight="1">
      <c r="B3" s="67" t="s">
        <v>0</v>
      </c>
      <c r="C3" s="67"/>
      <c r="D3" s="5" t="s">
        <v>105</v>
      </c>
      <c r="E3" s="6"/>
      <c r="F3" s="6"/>
      <c r="G3" s="6"/>
      <c r="H3" s="6"/>
      <c r="I3" s="6"/>
      <c r="J3" s="7"/>
    </row>
    <row r="4" spans="6:10" ht="15.75" customHeight="1">
      <c r="F4" s="9"/>
      <c r="H4" s="9"/>
      <c r="I4" s="9"/>
      <c r="J4" s="9"/>
    </row>
    <row r="5" spans="2:10" ht="27" customHeight="1">
      <c r="B5" s="58" t="s">
        <v>4</v>
      </c>
      <c r="C5" s="63" t="s">
        <v>12</v>
      </c>
      <c r="D5" s="65" t="s">
        <v>166</v>
      </c>
      <c r="E5" s="60" t="s">
        <v>6</v>
      </c>
      <c r="F5" s="61"/>
      <c r="G5" s="60" t="s">
        <v>7</v>
      </c>
      <c r="H5" s="61"/>
      <c r="I5" s="60" t="s">
        <v>8</v>
      </c>
      <c r="J5" s="62"/>
    </row>
    <row r="6" spans="2:10" ht="55.5" customHeight="1">
      <c r="B6" s="59"/>
      <c r="C6" s="64"/>
      <c r="D6" s="66"/>
      <c r="E6" s="10" t="s">
        <v>5</v>
      </c>
      <c r="F6" s="4" t="s">
        <v>9</v>
      </c>
      <c r="G6" s="10" t="s">
        <v>5</v>
      </c>
      <c r="H6" s="4" t="s">
        <v>9</v>
      </c>
      <c r="I6" s="10" t="s">
        <v>5</v>
      </c>
      <c r="J6" s="4" t="s">
        <v>9</v>
      </c>
    </row>
    <row r="7" spans="2:10" ht="24.75" customHeight="1">
      <c r="B7" s="54" t="s">
        <v>100</v>
      </c>
      <c r="C7" s="55"/>
      <c r="D7" s="55"/>
      <c r="E7" s="55"/>
      <c r="F7" s="55"/>
      <c r="G7" s="55"/>
      <c r="H7" s="55"/>
      <c r="I7" s="55"/>
      <c r="J7" s="56"/>
    </row>
    <row r="8" spans="2:13" ht="49.5" customHeight="1">
      <c r="B8" s="11" t="s">
        <v>18</v>
      </c>
      <c r="C8" s="11" t="s">
        <v>19</v>
      </c>
      <c r="D8" s="22" t="s">
        <v>167</v>
      </c>
      <c r="E8" s="1">
        <v>400000</v>
      </c>
      <c r="F8" s="1">
        <f>ROUND((E8/$N$9*100),4)</f>
        <v>1.6558</v>
      </c>
      <c r="G8" s="1">
        <v>0</v>
      </c>
      <c r="H8" s="1">
        <v>0</v>
      </c>
      <c r="I8" s="1">
        <f aca="true" t="shared" si="0" ref="I8:J10">E8+G8</f>
        <v>400000</v>
      </c>
      <c r="J8" s="1">
        <f t="shared" si="0"/>
        <v>1.6558</v>
      </c>
      <c r="M8" s="3" t="s">
        <v>51</v>
      </c>
    </row>
    <row r="9" spans="2:14" ht="49.5" customHeight="1">
      <c r="B9" s="11" t="s">
        <v>21</v>
      </c>
      <c r="C9" s="11" t="s">
        <v>22</v>
      </c>
      <c r="D9" s="22" t="s">
        <v>168</v>
      </c>
      <c r="E9" s="1">
        <v>1400000</v>
      </c>
      <c r="F9" s="1">
        <f>ROUND((E9/$N$9*100),4)</f>
        <v>5.7954</v>
      </c>
      <c r="G9" s="1">
        <v>0</v>
      </c>
      <c r="H9" s="1">
        <v>0</v>
      </c>
      <c r="I9" s="1">
        <f t="shared" si="0"/>
        <v>1400000</v>
      </c>
      <c r="J9" s="1">
        <f t="shared" si="0"/>
        <v>5.7954</v>
      </c>
      <c r="L9" s="3" t="s">
        <v>51</v>
      </c>
      <c r="N9" s="3">
        <f>'Kurumsal Yapı'!M7</f>
        <v>24157000</v>
      </c>
    </row>
    <row r="10" spans="2:10" ht="49.5" customHeight="1">
      <c r="B10" s="11" t="s">
        <v>21</v>
      </c>
      <c r="C10" s="11" t="s">
        <v>23</v>
      </c>
      <c r="D10" s="22" t="s">
        <v>13</v>
      </c>
      <c r="E10" s="1">
        <v>0</v>
      </c>
      <c r="F10" s="1">
        <f>ROUND((E10/$N$9*100),4)</f>
        <v>0</v>
      </c>
      <c r="G10" s="1">
        <v>0</v>
      </c>
      <c r="H10" s="1">
        <v>0</v>
      </c>
      <c r="I10" s="1">
        <f t="shared" si="0"/>
        <v>0</v>
      </c>
      <c r="J10" s="1">
        <f t="shared" si="0"/>
        <v>0</v>
      </c>
    </row>
    <row r="11" spans="2:10" ht="49.5" customHeight="1">
      <c r="B11" s="11"/>
      <c r="C11" s="11"/>
      <c r="D11" s="22"/>
      <c r="E11" s="1"/>
      <c r="F11" s="1"/>
      <c r="G11" s="1"/>
      <c r="H11" s="1"/>
      <c r="I11" s="1"/>
      <c r="J11" s="1"/>
    </row>
    <row r="12" spans="2:10" ht="49.5" customHeight="1">
      <c r="B12" s="30"/>
      <c r="C12" s="30"/>
      <c r="D12" s="22"/>
      <c r="E12" s="1"/>
      <c r="F12" s="1"/>
      <c r="G12" s="1"/>
      <c r="H12" s="1"/>
      <c r="I12" s="1"/>
      <c r="J12" s="1"/>
    </row>
    <row r="13" spans="2:10" ht="49.5" customHeight="1">
      <c r="B13" s="11"/>
      <c r="C13" s="11"/>
      <c r="D13" s="40"/>
      <c r="E13" s="43"/>
      <c r="F13" s="1"/>
      <c r="G13" s="1"/>
      <c r="H13" s="1"/>
      <c r="I13" s="1"/>
      <c r="J13" s="1"/>
    </row>
    <row r="14" spans="2:10" ht="49.5" customHeight="1">
      <c r="B14" s="30"/>
      <c r="C14" s="30"/>
      <c r="D14" s="22"/>
      <c r="E14" s="1"/>
      <c r="F14" s="1"/>
      <c r="G14" s="1"/>
      <c r="H14" s="1"/>
      <c r="I14" s="1"/>
      <c r="J14" s="1"/>
    </row>
    <row r="15" spans="2:10" ht="49.5" customHeight="1">
      <c r="B15" s="30"/>
      <c r="C15" s="30"/>
      <c r="D15" s="22"/>
      <c r="E15" s="1"/>
      <c r="F15" s="1"/>
      <c r="G15" s="1"/>
      <c r="H15" s="1"/>
      <c r="I15" s="1"/>
      <c r="J15" s="1"/>
    </row>
    <row r="16" spans="2:10" ht="49.5" customHeight="1">
      <c r="B16" s="30"/>
      <c r="C16" s="30"/>
      <c r="D16" s="22"/>
      <c r="E16" s="1"/>
      <c r="F16" s="1"/>
      <c r="G16" s="1"/>
      <c r="H16" s="1"/>
      <c r="I16" s="1"/>
      <c r="J16" s="1"/>
    </row>
    <row r="17" spans="2:10" ht="49.5" customHeight="1">
      <c r="B17" s="30"/>
      <c r="C17" s="30"/>
      <c r="D17" s="22"/>
      <c r="E17" s="1"/>
      <c r="F17" s="1"/>
      <c r="G17" s="1"/>
      <c r="H17" s="1"/>
      <c r="I17" s="1"/>
      <c r="J17" s="1"/>
    </row>
    <row r="18" spans="2:10" ht="49.5" customHeight="1">
      <c r="B18" s="30"/>
      <c r="C18" s="30"/>
      <c r="D18" s="22"/>
      <c r="E18" s="1"/>
      <c r="F18" s="1"/>
      <c r="G18" s="1"/>
      <c r="H18" s="1"/>
      <c r="I18" s="1"/>
      <c r="J18" s="1"/>
    </row>
    <row r="19" spans="2:10" ht="49.5" customHeight="1">
      <c r="B19" s="30"/>
      <c r="C19" s="33"/>
      <c r="D19" s="23"/>
      <c r="E19" s="15"/>
      <c r="F19" s="1"/>
      <c r="G19" s="15"/>
      <c r="H19" s="1"/>
      <c r="I19" s="2"/>
      <c r="J19" s="2"/>
    </row>
    <row r="20" spans="2:10" ht="49.5" customHeight="1">
      <c r="B20" s="30"/>
      <c r="C20" s="33"/>
      <c r="D20" s="23"/>
      <c r="E20" s="15"/>
      <c r="F20" s="1"/>
      <c r="G20" s="15"/>
      <c r="H20" s="1"/>
      <c r="I20" s="2"/>
      <c r="J20" s="2"/>
    </row>
    <row r="21" spans="2:10" ht="49.5" customHeight="1">
      <c r="B21" s="30"/>
      <c r="C21" s="30"/>
      <c r="D21" s="22"/>
      <c r="E21" s="1"/>
      <c r="F21" s="1"/>
      <c r="G21" s="1"/>
      <c r="H21" s="1"/>
      <c r="I21" s="1"/>
      <c r="J21" s="1"/>
    </row>
    <row r="22" spans="2:10" s="25" customFormat="1" ht="30" customHeight="1">
      <c r="B22" s="49" t="s">
        <v>3</v>
      </c>
      <c r="C22" s="50"/>
      <c r="D22" s="50"/>
      <c r="E22" s="29">
        <f aca="true" t="shared" si="1" ref="E22:J22">SUM(E8:E21)</f>
        <v>1800000</v>
      </c>
      <c r="F22" s="29">
        <f t="shared" si="1"/>
        <v>7.4512</v>
      </c>
      <c r="G22" s="29">
        <f t="shared" si="1"/>
        <v>0</v>
      </c>
      <c r="H22" s="29">
        <f t="shared" si="1"/>
        <v>0</v>
      </c>
      <c r="I22" s="29">
        <f t="shared" si="1"/>
        <v>1800000</v>
      </c>
      <c r="J22" s="29">
        <f t="shared" si="1"/>
        <v>7.4512</v>
      </c>
    </row>
    <row r="23" spans="2:10" ht="30" customHeight="1">
      <c r="B23" s="49" t="s">
        <v>10</v>
      </c>
      <c r="C23" s="50"/>
      <c r="D23" s="50"/>
      <c r="E23" s="17"/>
      <c r="F23" s="17"/>
      <c r="G23" s="17"/>
      <c r="H23" s="17"/>
      <c r="I23" s="17"/>
      <c r="J23" s="17"/>
    </row>
    <row r="24" spans="2:10" ht="30" customHeight="1">
      <c r="B24" s="49" t="s">
        <v>11</v>
      </c>
      <c r="C24" s="49"/>
      <c r="D24" s="49"/>
      <c r="E24" s="17"/>
      <c r="F24" s="17"/>
      <c r="G24" s="17"/>
      <c r="H24" s="17"/>
      <c r="I24" s="17"/>
      <c r="J24" s="17"/>
    </row>
    <row r="25" spans="2:10" ht="30" customHeight="1">
      <c r="B25" s="49" t="s">
        <v>2</v>
      </c>
      <c r="C25" s="49"/>
      <c r="D25" s="49"/>
      <c r="E25" s="17"/>
      <c r="F25" s="17"/>
      <c r="G25" s="17"/>
      <c r="H25" s="17"/>
      <c r="I25" s="17"/>
      <c r="J25" s="17"/>
    </row>
  </sheetData>
  <sheetProtection/>
  <mergeCells count="13">
    <mergeCell ref="B1:I1"/>
    <mergeCell ref="B5:B6"/>
    <mergeCell ref="E5:F5"/>
    <mergeCell ref="G5:H5"/>
    <mergeCell ref="I5:J5"/>
    <mergeCell ref="C5:C6"/>
    <mergeCell ref="D5:D6"/>
    <mergeCell ref="B22:D22"/>
    <mergeCell ref="B3:C3"/>
    <mergeCell ref="B23:D23"/>
    <mergeCell ref="B25:D25"/>
    <mergeCell ref="B24:D24"/>
    <mergeCell ref="B7:J7"/>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indexed="14"/>
  </sheetPr>
  <dimension ref="B1:M27"/>
  <sheetViews>
    <sheetView showGridLines="0" zoomScale="70" zoomScaleNormal="70" zoomScalePageLayoutView="0" workbookViewId="0" topLeftCell="A14">
      <selection activeCell="E24" sqref="E24"/>
    </sheetView>
  </sheetViews>
  <sheetFormatPr defaultColWidth="9.00390625" defaultRowHeight="15.75" customHeight="1"/>
  <cols>
    <col min="1" max="1" width="3.125" style="3" customWidth="1"/>
    <col min="2" max="3" width="5.875" style="8" customWidth="1"/>
    <col min="4" max="4" width="44.625" style="3" customWidth="1"/>
    <col min="5" max="5" width="12.875" style="3" customWidth="1"/>
    <col min="6" max="6" width="6.625" style="3" customWidth="1"/>
    <col min="7" max="7" width="12.875" style="3" customWidth="1"/>
    <col min="8" max="8" width="6.625" style="3" customWidth="1"/>
    <col min="9" max="9" width="12.875" style="3" customWidth="1"/>
    <col min="10" max="10" width="6.625" style="3" customWidth="1"/>
    <col min="11" max="11" width="3.50390625" style="3" customWidth="1"/>
    <col min="12" max="12" width="9.00390625" style="3" customWidth="1"/>
    <col min="13" max="13" width="9.75390625" style="3" bestFit="1" customWidth="1"/>
    <col min="14" max="16384" width="9.00390625" style="3" customWidth="1"/>
  </cols>
  <sheetData>
    <row r="1" spans="2:9" ht="15.75" customHeight="1">
      <c r="B1" s="57" t="s">
        <v>1</v>
      </c>
      <c r="C1" s="57"/>
      <c r="D1" s="57"/>
      <c r="E1" s="57"/>
      <c r="F1" s="57"/>
      <c r="G1" s="57"/>
      <c r="H1" s="57"/>
      <c r="I1" s="57"/>
    </row>
    <row r="3" spans="2:10" ht="29.25" customHeight="1">
      <c r="B3" s="48" t="s">
        <v>0</v>
      </c>
      <c r="C3" s="48"/>
      <c r="D3" s="70" t="s">
        <v>105</v>
      </c>
      <c r="E3" s="71"/>
      <c r="F3" s="71"/>
      <c r="G3" s="71"/>
      <c r="H3" s="71"/>
      <c r="I3" s="71"/>
      <c r="J3" s="72"/>
    </row>
    <row r="4" spans="6:10" ht="15.75" customHeight="1">
      <c r="F4" s="9"/>
      <c r="H4" s="9"/>
      <c r="I4" s="9"/>
      <c r="J4" s="9"/>
    </row>
    <row r="5" spans="2:10" ht="27" customHeight="1">
      <c r="B5" s="69" t="s">
        <v>4</v>
      </c>
      <c r="C5" s="69" t="s">
        <v>12</v>
      </c>
      <c r="D5" s="65" t="s">
        <v>166</v>
      </c>
      <c r="E5" s="48" t="s">
        <v>6</v>
      </c>
      <c r="F5" s="48"/>
      <c r="G5" s="48" t="s">
        <v>7</v>
      </c>
      <c r="H5" s="48"/>
      <c r="I5" s="48" t="s">
        <v>8</v>
      </c>
      <c r="J5" s="48"/>
    </row>
    <row r="6" spans="2:10" ht="55.5" customHeight="1">
      <c r="B6" s="69"/>
      <c r="C6" s="69"/>
      <c r="D6" s="66"/>
      <c r="E6" s="34" t="s">
        <v>5</v>
      </c>
      <c r="F6" s="4" t="s">
        <v>9</v>
      </c>
      <c r="G6" s="34" t="s">
        <v>5</v>
      </c>
      <c r="H6" s="4" t="s">
        <v>9</v>
      </c>
      <c r="I6" s="34" t="s">
        <v>5</v>
      </c>
      <c r="J6" s="4" t="s">
        <v>9</v>
      </c>
    </row>
    <row r="7" spans="2:10" ht="24.75" customHeight="1">
      <c r="B7" s="54" t="s">
        <v>99</v>
      </c>
      <c r="C7" s="55"/>
      <c r="D7" s="55"/>
      <c r="E7" s="55"/>
      <c r="F7" s="55"/>
      <c r="G7" s="55"/>
      <c r="H7" s="55"/>
      <c r="I7" s="55"/>
      <c r="J7" s="56"/>
    </row>
    <row r="8" spans="2:13" ht="49.5" customHeight="1">
      <c r="B8" s="11" t="s">
        <v>21</v>
      </c>
      <c r="C8" s="11" t="s">
        <v>22</v>
      </c>
      <c r="D8" s="12" t="s">
        <v>169</v>
      </c>
      <c r="E8" s="1">
        <v>0</v>
      </c>
      <c r="F8" s="1">
        <f aca="true" t="shared" si="0" ref="F8:F23">ROUND((E8/$M$8),4)*100</f>
        <v>0</v>
      </c>
      <c r="G8" s="1">
        <v>0</v>
      </c>
      <c r="H8" s="1">
        <v>0</v>
      </c>
      <c r="I8" s="1">
        <f aca="true" t="shared" si="1" ref="I8:I13">E8+G8</f>
        <v>0</v>
      </c>
      <c r="J8" s="1">
        <f aca="true" t="shared" si="2" ref="J8:J13">F8+H8</f>
        <v>0</v>
      </c>
      <c r="M8" s="3">
        <f>'Kurumsal Yapı'!M7</f>
        <v>24157000</v>
      </c>
    </row>
    <row r="9" spans="2:10" ht="49.5" customHeight="1">
      <c r="B9" s="11" t="s">
        <v>21</v>
      </c>
      <c r="C9" s="11" t="s">
        <v>23</v>
      </c>
      <c r="D9" s="12" t="s">
        <v>170</v>
      </c>
      <c r="E9" s="1">
        <v>0</v>
      </c>
      <c r="F9" s="1">
        <f t="shared" si="0"/>
        <v>0</v>
      </c>
      <c r="G9" s="1">
        <v>0</v>
      </c>
      <c r="H9" s="1">
        <v>0</v>
      </c>
      <c r="I9" s="1">
        <f t="shared" si="1"/>
        <v>0</v>
      </c>
      <c r="J9" s="1">
        <f t="shared" si="2"/>
        <v>0</v>
      </c>
    </row>
    <row r="10" spans="2:10" ht="49.5" customHeight="1">
      <c r="B10" s="11" t="s">
        <v>34</v>
      </c>
      <c r="C10" s="11" t="s">
        <v>35</v>
      </c>
      <c r="D10" s="22" t="s">
        <v>171</v>
      </c>
      <c r="E10" s="1">
        <v>0</v>
      </c>
      <c r="F10" s="1">
        <f t="shared" si="0"/>
        <v>0</v>
      </c>
      <c r="G10" s="1">
        <v>0</v>
      </c>
      <c r="H10" s="1">
        <v>0</v>
      </c>
      <c r="I10" s="1">
        <f t="shared" si="1"/>
        <v>0</v>
      </c>
      <c r="J10" s="1">
        <f t="shared" si="2"/>
        <v>0</v>
      </c>
    </row>
    <row r="11" spans="2:10" ht="49.5" customHeight="1">
      <c r="B11" s="11" t="s">
        <v>34</v>
      </c>
      <c r="C11" s="11" t="s">
        <v>49</v>
      </c>
      <c r="D11" s="22" t="s">
        <v>172</v>
      </c>
      <c r="E11" s="1">
        <v>100000</v>
      </c>
      <c r="F11" s="1">
        <f t="shared" si="0"/>
        <v>0.41000000000000003</v>
      </c>
      <c r="G11" s="1">
        <v>0</v>
      </c>
      <c r="H11" s="1">
        <v>0</v>
      </c>
      <c r="I11" s="1">
        <f>E11+G11</f>
        <v>100000</v>
      </c>
      <c r="J11" s="1">
        <f>F11+H11</f>
        <v>0.41000000000000003</v>
      </c>
    </row>
    <row r="12" spans="2:10" ht="49.5" customHeight="1">
      <c r="B12" s="11" t="s">
        <v>34</v>
      </c>
      <c r="C12" s="11" t="s">
        <v>50</v>
      </c>
      <c r="D12" s="22" t="s">
        <v>173</v>
      </c>
      <c r="E12" s="1">
        <v>100000</v>
      </c>
      <c r="F12" s="1">
        <f t="shared" si="0"/>
        <v>0.41000000000000003</v>
      </c>
      <c r="G12" s="1">
        <v>0</v>
      </c>
      <c r="H12" s="1">
        <v>0</v>
      </c>
      <c r="I12" s="1">
        <f>E12+G12</f>
        <v>100000</v>
      </c>
      <c r="J12" s="1">
        <f>F12+H12</f>
        <v>0.41000000000000003</v>
      </c>
    </row>
    <row r="13" spans="2:10" ht="49.5" customHeight="1">
      <c r="B13" s="11" t="s">
        <v>70</v>
      </c>
      <c r="C13" s="11" t="s">
        <v>68</v>
      </c>
      <c r="D13" s="22" t="s">
        <v>71</v>
      </c>
      <c r="E13" s="1">
        <v>100000</v>
      </c>
      <c r="F13" s="1">
        <f t="shared" si="0"/>
        <v>0.41000000000000003</v>
      </c>
      <c r="G13" s="1">
        <v>0</v>
      </c>
      <c r="H13" s="1">
        <v>0</v>
      </c>
      <c r="I13" s="1">
        <f>E13+G13</f>
        <v>100000</v>
      </c>
      <c r="J13" s="1">
        <f>F13+H13</f>
        <v>0.41000000000000003</v>
      </c>
    </row>
    <row r="14" spans="2:10" ht="49.5" customHeight="1">
      <c r="B14" s="11" t="s">
        <v>36</v>
      </c>
      <c r="C14" s="11" t="s">
        <v>37</v>
      </c>
      <c r="D14" s="22" t="s">
        <v>175</v>
      </c>
      <c r="E14" s="1">
        <v>20000</v>
      </c>
      <c r="F14" s="1">
        <f t="shared" si="0"/>
        <v>0.08</v>
      </c>
      <c r="G14" s="1">
        <v>0</v>
      </c>
      <c r="H14" s="1"/>
      <c r="I14" s="1">
        <f>E14+G14</f>
        <v>20000</v>
      </c>
      <c r="J14" s="1">
        <f>F14+H14</f>
        <v>0.08</v>
      </c>
    </row>
    <row r="15" spans="2:10" ht="49.5" customHeight="1">
      <c r="B15" s="11" t="s">
        <v>36</v>
      </c>
      <c r="C15" s="11" t="s">
        <v>43</v>
      </c>
      <c r="D15" s="12" t="s">
        <v>176</v>
      </c>
      <c r="E15" s="1">
        <v>25000</v>
      </c>
      <c r="F15" s="1">
        <f t="shared" si="0"/>
        <v>0.1</v>
      </c>
      <c r="G15" s="1">
        <v>0</v>
      </c>
      <c r="H15" s="1">
        <v>0</v>
      </c>
      <c r="I15" s="1">
        <f>E15+G15</f>
        <v>25000</v>
      </c>
      <c r="J15" s="1">
        <f>F15+H15</f>
        <v>0.1</v>
      </c>
    </row>
    <row r="16" spans="2:10" ht="49.5" customHeight="1">
      <c r="B16" s="11" t="s">
        <v>36</v>
      </c>
      <c r="C16" s="11" t="s">
        <v>44</v>
      </c>
      <c r="D16" s="12" t="s">
        <v>177</v>
      </c>
      <c r="E16" s="1">
        <v>75000</v>
      </c>
      <c r="F16" s="1">
        <f t="shared" si="0"/>
        <v>0.31</v>
      </c>
      <c r="G16" s="1">
        <v>0</v>
      </c>
      <c r="H16" s="1">
        <v>0</v>
      </c>
      <c r="I16" s="1">
        <f>E16+G16</f>
        <v>75000</v>
      </c>
      <c r="J16" s="1">
        <f>F16+H16</f>
        <v>0.31</v>
      </c>
    </row>
    <row r="17" spans="2:10" ht="49.5" customHeight="1">
      <c r="B17" s="11" t="s">
        <v>36</v>
      </c>
      <c r="C17" s="11" t="s">
        <v>45</v>
      </c>
      <c r="D17" s="12" t="s">
        <v>178</v>
      </c>
      <c r="E17" s="1">
        <v>20000</v>
      </c>
      <c r="F17" s="1">
        <f t="shared" si="0"/>
        <v>0.08</v>
      </c>
      <c r="G17" s="1">
        <v>0</v>
      </c>
      <c r="H17" s="1">
        <v>0</v>
      </c>
      <c r="I17" s="1">
        <f>E17+G17</f>
        <v>20000</v>
      </c>
      <c r="J17" s="1">
        <f>F17+H17</f>
        <v>0.08</v>
      </c>
    </row>
    <row r="18" spans="2:10" ht="49.5" customHeight="1">
      <c r="B18" s="11" t="s">
        <v>36</v>
      </c>
      <c r="C18" s="11" t="s">
        <v>179</v>
      </c>
      <c r="D18" s="12" t="s">
        <v>72</v>
      </c>
      <c r="E18" s="1">
        <v>50000</v>
      </c>
      <c r="F18" s="1">
        <f t="shared" si="0"/>
        <v>0.21</v>
      </c>
      <c r="G18" s="1">
        <v>0</v>
      </c>
      <c r="H18" s="1">
        <v>0</v>
      </c>
      <c r="I18" s="1">
        <f aca="true" t="shared" si="3" ref="I18:I23">E18+G18</f>
        <v>50000</v>
      </c>
      <c r="J18" s="1">
        <f aca="true" t="shared" si="4" ref="J18:J23">F18+H18</f>
        <v>0.21</v>
      </c>
    </row>
    <row r="19" spans="2:10" ht="49.5" customHeight="1">
      <c r="B19" s="11" t="s">
        <v>36</v>
      </c>
      <c r="C19" s="11" t="s">
        <v>46</v>
      </c>
      <c r="D19" s="41" t="s">
        <v>181</v>
      </c>
      <c r="E19" s="43">
        <v>10000</v>
      </c>
      <c r="F19" s="36">
        <f t="shared" si="0"/>
        <v>0.04</v>
      </c>
      <c r="G19" s="1">
        <v>0</v>
      </c>
      <c r="H19" s="36">
        <v>0</v>
      </c>
      <c r="I19" s="1">
        <f t="shared" si="3"/>
        <v>10000</v>
      </c>
      <c r="J19" s="36">
        <f t="shared" si="4"/>
        <v>0.04</v>
      </c>
    </row>
    <row r="20" spans="2:10" ht="49.5" customHeight="1">
      <c r="B20" s="11" t="s">
        <v>36</v>
      </c>
      <c r="C20" s="11" t="s">
        <v>47</v>
      </c>
      <c r="D20" s="41" t="s">
        <v>77</v>
      </c>
      <c r="E20" s="43">
        <v>60000</v>
      </c>
      <c r="F20" s="36">
        <f t="shared" si="0"/>
        <v>0.25</v>
      </c>
      <c r="G20" s="1">
        <v>0</v>
      </c>
      <c r="H20" s="36">
        <v>0</v>
      </c>
      <c r="I20" s="1">
        <f t="shared" si="3"/>
        <v>60000</v>
      </c>
      <c r="J20" s="36">
        <f t="shared" si="4"/>
        <v>0.25</v>
      </c>
    </row>
    <row r="21" spans="2:10" ht="49.5" customHeight="1">
      <c r="B21" s="11" t="s">
        <v>36</v>
      </c>
      <c r="C21" s="11" t="s">
        <v>48</v>
      </c>
      <c r="D21" s="41" t="s">
        <v>183</v>
      </c>
      <c r="E21" s="43">
        <v>10000</v>
      </c>
      <c r="F21" s="36">
        <f t="shared" si="0"/>
        <v>0.04</v>
      </c>
      <c r="G21" s="1">
        <v>0</v>
      </c>
      <c r="H21" s="36">
        <v>0</v>
      </c>
      <c r="I21" s="1">
        <f t="shared" si="3"/>
        <v>10000</v>
      </c>
      <c r="J21" s="36">
        <f t="shared" si="4"/>
        <v>0.04</v>
      </c>
    </row>
    <row r="22" spans="2:10" ht="49.5" customHeight="1">
      <c r="B22" s="11" t="s">
        <v>36</v>
      </c>
      <c r="C22" s="11" t="s">
        <v>69</v>
      </c>
      <c r="D22" s="41" t="s">
        <v>78</v>
      </c>
      <c r="E22" s="43">
        <v>5000</v>
      </c>
      <c r="F22" s="36">
        <f t="shared" si="0"/>
        <v>0.02</v>
      </c>
      <c r="G22" s="1">
        <v>0</v>
      </c>
      <c r="H22" s="36">
        <v>0</v>
      </c>
      <c r="I22" s="1">
        <f t="shared" si="3"/>
        <v>5000</v>
      </c>
      <c r="J22" s="36">
        <f t="shared" si="4"/>
        <v>0.02</v>
      </c>
    </row>
    <row r="23" spans="2:10" s="35" customFormat="1" ht="49.5" customHeight="1">
      <c r="B23" s="11" t="s">
        <v>36</v>
      </c>
      <c r="C23" s="11" t="s">
        <v>182</v>
      </c>
      <c r="D23" s="41" t="s">
        <v>79</v>
      </c>
      <c r="E23" s="43">
        <v>5000</v>
      </c>
      <c r="F23" s="36">
        <f t="shared" si="0"/>
        <v>0.02</v>
      </c>
      <c r="G23" s="1">
        <v>0</v>
      </c>
      <c r="H23" s="36">
        <v>0</v>
      </c>
      <c r="I23" s="1">
        <f t="shared" si="3"/>
        <v>5000</v>
      </c>
      <c r="J23" s="36">
        <f t="shared" si="4"/>
        <v>0.02</v>
      </c>
    </row>
    <row r="24" spans="2:10" ht="30" customHeight="1">
      <c r="B24" s="49" t="s">
        <v>3</v>
      </c>
      <c r="C24" s="50"/>
      <c r="D24" s="50"/>
      <c r="E24" s="29">
        <f aca="true" t="shared" si="5" ref="E24:J24">SUM(E8:E23)</f>
        <v>580000</v>
      </c>
      <c r="F24" s="29">
        <f t="shared" si="5"/>
        <v>2.3800000000000003</v>
      </c>
      <c r="G24" s="29">
        <f t="shared" si="5"/>
        <v>0</v>
      </c>
      <c r="H24" s="29">
        <f t="shared" si="5"/>
        <v>0</v>
      </c>
      <c r="I24" s="29">
        <f t="shared" si="5"/>
        <v>580000</v>
      </c>
      <c r="J24" s="29">
        <f t="shared" si="5"/>
        <v>2.3800000000000003</v>
      </c>
    </row>
    <row r="25" spans="2:10" ht="30" customHeight="1">
      <c r="B25" s="49" t="s">
        <v>10</v>
      </c>
      <c r="C25" s="50"/>
      <c r="D25" s="50"/>
      <c r="E25" s="17"/>
      <c r="F25" s="17"/>
      <c r="G25" s="17"/>
      <c r="H25" s="17"/>
      <c r="I25" s="17"/>
      <c r="J25" s="17"/>
    </row>
    <row r="26" spans="2:10" ht="30" customHeight="1">
      <c r="B26" s="49" t="s">
        <v>11</v>
      </c>
      <c r="C26" s="49"/>
      <c r="D26" s="49"/>
      <c r="E26" s="17"/>
      <c r="F26" s="17"/>
      <c r="G26" s="17"/>
      <c r="H26" s="17"/>
      <c r="I26" s="17"/>
      <c r="J26" s="17"/>
    </row>
    <row r="27" spans="2:10" ht="30" customHeight="1">
      <c r="B27" s="49" t="s">
        <v>2</v>
      </c>
      <c r="C27" s="49"/>
      <c r="D27" s="49"/>
      <c r="E27" s="17"/>
      <c r="F27" s="17"/>
      <c r="G27" s="17"/>
      <c r="H27" s="17"/>
      <c r="I27" s="17"/>
      <c r="J27" s="17"/>
    </row>
  </sheetData>
  <sheetProtection/>
  <mergeCells count="14">
    <mergeCell ref="B24:D24"/>
    <mergeCell ref="B3:C3"/>
    <mergeCell ref="B25:D25"/>
    <mergeCell ref="B27:D27"/>
    <mergeCell ref="B26:D26"/>
    <mergeCell ref="B7:J7"/>
    <mergeCell ref="B1:I1"/>
    <mergeCell ref="B5:B6"/>
    <mergeCell ref="E5:F5"/>
    <mergeCell ref="G5:H5"/>
    <mergeCell ref="I5:J5"/>
    <mergeCell ref="C5:C6"/>
    <mergeCell ref="D5:D6"/>
    <mergeCell ref="D3:J3"/>
  </mergeCells>
  <printOptions horizontalCentered="1"/>
  <pageMargins left="0.5905511811023623" right="0.31496062992125984" top="0.5118110236220472" bottom="0.4330708661417323" header="0.5118110236220472" footer="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Asus</cp:lastModifiedBy>
  <cp:lastPrinted>2015-09-17T13:07:53Z</cp:lastPrinted>
  <dcterms:created xsi:type="dcterms:W3CDTF">2008-02-23T09:06:29Z</dcterms:created>
  <dcterms:modified xsi:type="dcterms:W3CDTF">2015-09-17T13:08:48Z</dcterms:modified>
  <cp:category/>
  <cp:version/>
  <cp:contentType/>
  <cp:contentStatus/>
</cp:coreProperties>
</file>